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xr:revisionPtr revIDLastSave="0" documentId="13_ncr:1_{5B1E1825-2D3C-43E1-8CFD-195E7ADEAD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data4a" localSheetId="4">'UCITS '!$B$6:$I$142</definedName>
    <definedName name="_xlnm.Print_Area" localSheetId="5">AIF!$A$1:$H$45</definedName>
    <definedName name="_xlnm.Print_Area" localSheetId="3">'drustva za upravljanje IF '!$A$1:$H$28</definedName>
    <definedName name="_xlnm.Print_Area" localSheetId="1">inv.drustva!$A$1:$L$17</definedName>
    <definedName name="_xlnm.Print_Area" localSheetId="11">leasing!$C$1:$O$33</definedName>
    <definedName name="_xlnm.Print_Area" localSheetId="7">'omf&amp;dmf '!$A$1:$H$52</definedName>
    <definedName name="_xlnm.Print_Titles" localSheetId="11">leasing!$A:$B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0" l="1"/>
  <c r="C76" i="10" s="1"/>
  <c r="C73" i="10" s="1"/>
  <c r="C74" i="10"/>
  <c r="F71" i="10"/>
  <c r="E71" i="10"/>
  <c r="D71" i="10"/>
  <c r="C71" i="10"/>
  <c r="C67" i="10"/>
  <c r="C65" i="10"/>
  <c r="C61" i="10"/>
  <c r="C56" i="10"/>
  <c r="C52" i="10"/>
  <c r="C33" i="10"/>
  <c r="C32" i="10"/>
  <c r="C23" i="10"/>
  <c r="C22" i="10" s="1"/>
  <c r="C21" i="10" s="1"/>
  <c r="C18" i="10"/>
  <c r="C17" i="10"/>
  <c r="C11" i="10"/>
  <c r="C9" i="10"/>
  <c r="C8" i="10"/>
  <c r="C7" i="10" s="1"/>
  <c r="F57" i="12"/>
  <c r="F58" i="12" s="1"/>
  <c r="C57" i="12"/>
  <c r="D53" i="12" s="1"/>
  <c r="D55" i="12"/>
  <c r="D54" i="12"/>
  <c r="D47" i="12"/>
  <c r="D46" i="12"/>
  <c r="D40" i="12"/>
  <c r="D39" i="12"/>
  <c r="D38" i="12"/>
  <c r="F34" i="12"/>
  <c r="C34" i="12"/>
  <c r="D30" i="12" s="1"/>
  <c r="D33" i="12"/>
  <c r="D32" i="12"/>
  <c r="D31" i="12"/>
  <c r="F23" i="12"/>
  <c r="F24" i="12" s="1"/>
  <c r="C23" i="12"/>
  <c r="D22" i="12"/>
  <c r="D23" i="12" s="1"/>
  <c r="D21" i="12"/>
  <c r="D20" i="12"/>
  <c r="F19" i="12"/>
  <c r="C19" i="12"/>
  <c r="D18" i="12" s="1"/>
  <c r="F15" i="12"/>
  <c r="C15" i="12"/>
  <c r="D12" i="12" s="1"/>
  <c r="D14" i="12"/>
  <c r="D13" i="12"/>
  <c r="F11" i="12"/>
  <c r="C11" i="12"/>
  <c r="D10" i="12"/>
  <c r="D11" i="12" s="1"/>
  <c r="D9" i="12"/>
  <c r="D8" i="12"/>
  <c r="H13" i="11"/>
  <c r="G13" i="11"/>
  <c r="F13" i="11"/>
  <c r="C13" i="11"/>
  <c r="D8" i="11" s="1"/>
  <c r="D12" i="11"/>
  <c r="D11" i="11"/>
  <c r="D13" i="11" s="1"/>
  <c r="D10" i="11"/>
  <c r="D9" i="11"/>
  <c r="D15" i="12" l="1"/>
  <c r="C24" i="12"/>
  <c r="D48" i="12"/>
  <c r="D56" i="12"/>
  <c r="D26" i="12"/>
  <c r="D34" i="12" s="1"/>
  <c r="D50" i="12"/>
  <c r="D41" i="12"/>
  <c r="D49" i="12"/>
  <c r="D27" i="12"/>
  <c r="D43" i="12"/>
  <c r="D51" i="12"/>
  <c r="D29" i="12"/>
  <c r="D36" i="12"/>
  <c r="D44" i="12"/>
  <c r="D52" i="12"/>
  <c r="C58" i="12"/>
  <c r="D42" i="12"/>
  <c r="D16" i="12"/>
  <c r="D28" i="12"/>
  <c r="D17" i="12"/>
  <c r="D19" i="12" s="1"/>
  <c r="D37" i="12"/>
  <c r="D45" i="12"/>
  <c r="D57" i="12" l="1"/>
  <c r="H27" i="8" l="1"/>
  <c r="G27" i="8"/>
  <c r="F27" i="8"/>
  <c r="D27" i="8"/>
  <c r="C27" i="8"/>
  <c r="D9" i="3" l="1"/>
  <c r="C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ata4a11" type="6" refreshedVersion="6" background="1" saveData="1">
    <textPr codePage="65001" sourceFile="\\RAMPART\Redirected$\ibilaver\Desktop\data4a.csv" decimal="," thousands=".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<sst xmlns="http://schemas.openxmlformats.org/spreadsheetml/2006/main" count="787" uniqueCount="465">
  <si>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</si>
  <si>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</si>
  <si>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</si>
  <si>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</si>
  <si>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</si>
  <si>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</si>
  <si>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</si>
  <si>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</si>
  <si>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</si>
  <si>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</si>
  <si>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SUBJEKTI NADZORA</t>
  </si>
  <si>
    <t>Upravljanje portfeljem</t>
  </si>
  <si>
    <t>Skrbništvo nad fin. instrumentima</t>
  </si>
  <si>
    <t>Naziv društva</t>
  </si>
  <si>
    <t>Ukupna aktiva</t>
  </si>
  <si>
    <t>Udjel u 
ukupnoj aktivi</t>
  </si>
  <si>
    <t>Dobit (gubitak) prije oporezivanja</t>
  </si>
  <si>
    <t>Napomene: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</si>
  <si>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</si>
  <si>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</si>
  <si>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</si>
  <si>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</si>
  <si>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</si>
  <si>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</si>
  <si>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</si>
  <si>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</si>
  <si>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</si>
  <si>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</si>
  <si>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</si>
  <si>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</si>
  <si>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</si>
  <si>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</si>
  <si>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</si>
  <si>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</si>
  <si>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</si>
  <si>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</si>
  <si>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</si>
  <si>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</si>
  <si>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</si>
  <si>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</si>
  <si>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</si>
  <si>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</si>
  <si>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</si>
  <si>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</si>
  <si>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</si>
  <si>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</si>
  <si>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</si>
  <si>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</si>
  <si>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</si>
  <si>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</si>
  <si>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</si>
  <si>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</si>
  <si>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</si>
  <si>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</si>
  <si>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</si>
  <si>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</si>
  <si>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</si>
  <si>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</si>
  <si>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</si>
  <si>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</si>
  <si>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</si>
  <si>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</si>
  <si>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</si>
  <si>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</si>
  <si>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</si>
  <si>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</si>
  <si>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</si>
  <si>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</si>
  <si>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</si>
  <si>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</si>
  <si>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</si>
  <si>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</si>
  <si>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</si>
  <si>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</si>
  <si>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</si>
  <si>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</si>
  <si>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</si>
  <si>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</si>
  <si>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</si>
  <si>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</si>
  <si>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</si>
  <si>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Ukupno zatvoreni dobrovoljni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</si>
  <si>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</si>
  <si>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</si>
  <si>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</si>
  <si>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</si>
  <si>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</si>
  <si>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Kapital leasing društva
(iz Izvještaja o izračunu kapitala leasing društva - IIKLD)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</si>
  <si>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</si>
  <si>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</si>
  <si>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</si>
  <si>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</si>
  <si>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</si>
  <si>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</si>
  <si>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</si>
  <si>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</si>
  <si>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</si>
  <si>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</si>
  <si>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</si>
  <si>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</si>
  <si>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</si>
  <si>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</si>
  <si>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12.</t>
  </si>
  <si>
    <t>Naziv  društva</t>
  </si>
  <si>
    <t>Udio u ukupnoj aktivi</t>
  </si>
  <si>
    <t>Dobit ili gubitak prije oporezivanja</t>
  </si>
  <si>
    <t>Udio u ukupnoj neto imovini</t>
  </si>
  <si>
    <t>Dobit ili gubitak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</si>
  <si>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</si>
  <si>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</si>
  <si>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</si>
  <si>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</si>
  <si>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</si>
  <si>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</si>
  <si>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</si>
  <si>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</si>
  <si>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</si>
  <si>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</si>
  <si>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</si>
  <si>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</si>
  <si>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</si>
  <si>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</si>
  <si>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</si>
  <si>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</si>
  <si>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</si>
  <si>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Dobit
(gubitak)
prije oporezivanja</t>
  </si>
  <si>
    <t>Tablica 6.</t>
  </si>
  <si>
    <t>Društvo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</si>
  <si>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</si>
  <si>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</si>
  <si>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</si>
  <si>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</si>
  <si>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</si>
  <si>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</si>
  <si>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</si>
  <si>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</si>
  <si>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UKUPNO UCITS FONDOVI</t>
  </si>
  <si>
    <t>Fond</t>
  </si>
  <si>
    <t>Ukupna
aktiva</t>
  </si>
  <si>
    <t>AZ A1 zatvoreni dobrovoljni mirovinski fond</t>
  </si>
  <si>
    <t>Zatvoreni dobrovoljni mirovinski fond FINE</t>
  </si>
  <si>
    <t>Promjena aktive</t>
  </si>
  <si>
    <t>Javna ponuda</t>
  </si>
  <si>
    <t>Otvoren</t>
  </si>
  <si>
    <t>Dionički</t>
  </si>
  <si>
    <t>Zatvoren</t>
  </si>
  <si>
    <t>Nenekretninski</t>
  </si>
  <si>
    <t>ZAIF Breza d.d.</t>
  </si>
  <si>
    <t>Privatna ponuda</t>
  </si>
  <si>
    <t>Osnovni</t>
  </si>
  <si>
    <t>AP2</t>
  </si>
  <si>
    <t>APRIVATE</t>
  </si>
  <si>
    <t>Erste PB2</t>
  </si>
  <si>
    <t>HMID PLUS</t>
  </si>
  <si>
    <t>ICAM Capital Private 1</t>
  </si>
  <si>
    <t>Posebni</t>
  </si>
  <si>
    <t>Hedge fond</t>
  </si>
  <si>
    <t>Anchor</t>
  </si>
  <si>
    <t>AP3</t>
  </si>
  <si>
    <t>CGS Alpha</t>
  </si>
  <si>
    <t>CGS Beta</t>
  </si>
  <si>
    <t>CGS Delta</t>
  </si>
  <si>
    <t>CGS Gamma</t>
  </si>
  <si>
    <t>ICAM Total Return</t>
  </si>
  <si>
    <t>Inspire Alpha</t>
  </si>
  <si>
    <t xml:space="preserve">   Klasa A1</t>
  </si>
  <si>
    <t xml:space="preserve">   Klasa B1</t>
  </si>
  <si>
    <t>MWM 1</t>
  </si>
  <si>
    <t>Primus</t>
  </si>
  <si>
    <t>Rizičnog kapitala</t>
  </si>
  <si>
    <t>Specijalizirani AIF</t>
  </si>
  <si>
    <t>Passive Digital Asset</t>
  </si>
  <si>
    <t>Za ulaganje u suvereni dug</t>
  </si>
  <si>
    <t>Kapitalni fond d.d. ZAIF</t>
  </si>
  <si>
    <t>Prosperus Growth</t>
  </si>
  <si>
    <t>LEI investicijskog društva</t>
  </si>
  <si>
    <t>-Podaci o promjeni aktive izračunati su u odnosu na isto razdoblje prethodne godine</t>
  </si>
  <si>
    <t>Gold Energetics</t>
  </si>
  <si>
    <t>Pink Information Technologies</t>
  </si>
  <si>
    <t>Croatian Mezzanine Debt Fund</t>
  </si>
  <si>
    <t>u eurima i postocima</t>
  </si>
  <si>
    <t>u rurima i postocima</t>
  </si>
  <si>
    <t>u eurima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</si>
  <si>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</si>
  <si>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</si>
  <si>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</si>
  <si>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</si>
  <si>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</si>
  <si>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</si>
  <si>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</si>
  <si>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</si>
  <si>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</si>
  <si>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</si>
  <si>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>OBAVEZNI MIROVINSKI FONDOVI</t>
  </si>
  <si>
    <t>Ukupno obvezni mirovinski fondovi</t>
  </si>
  <si>
    <t>ARENA MUDRA MIROVINA ZATVORENI MIROVINSKI FOND</t>
  </si>
  <si>
    <t>Ukupno dobrovoljni mirovinski fondovi</t>
  </si>
  <si>
    <t xml:space="preserve">AGRAM LEASING d.o.o. </t>
  </si>
  <si>
    <t>ALD Automotive d.o.o.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</si>
  <si>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</si>
  <si>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</si>
  <si>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</si>
  <si>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</si>
  <si>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</si>
  <si>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</si>
  <si>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</si>
  <si>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</si>
  <si>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</si>
  <si>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</si>
  <si>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</si>
  <si>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</si>
  <si>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</si>
  <si>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</si>
  <si>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ESC Factoring d.o.o. </t>
  </si>
  <si>
    <t xml:space="preserve">CGS Capital d.o.o. </t>
  </si>
  <si>
    <t>Erste Asset Management društvo d.o.o.</t>
  </si>
  <si>
    <t>Eurizon Asset Management Croatia d.o.o.</t>
  </si>
  <si>
    <t>FARVE PRO INVEST d.o.o.</t>
  </si>
  <si>
    <t>Global Invest d.o.o.</t>
  </si>
  <si>
    <t>HPB Invest d.o.o.</t>
  </si>
  <si>
    <t>INVERA EQUITY PARTNERI d.o.o.</t>
  </si>
  <si>
    <t>MEZZANINE PARTNERS d.o.o.</t>
  </si>
  <si>
    <t>Raiffeisen Invest d.o.o.</t>
  </si>
  <si>
    <t>SQ CAPITAL d.o.o.</t>
  </si>
  <si>
    <t>-FEELSGOOD CAPITAL PARTNERS d.o.o. i N3 Capital Partners d.o.o. spadaju u kategoriju malih UAIF-ova koji nisu obveznici dostave polugodišnjih financijskih izvještaja ni za društvo ni za fondove</t>
  </si>
  <si>
    <t xml:space="preserve">A1 </t>
  </si>
  <si>
    <t>CAPITAL BREEDER</t>
  </si>
  <si>
    <t>Erste Adriatic Multi Asset</t>
  </si>
  <si>
    <t>Erste Future Equity</t>
  </si>
  <si>
    <t>Erste Green Equity</t>
  </si>
  <si>
    <t>Erste Green Multi Asset</t>
  </si>
  <si>
    <t>ERSTE HORIZONT 2025</t>
  </si>
  <si>
    <t>Erste Quality Equity</t>
  </si>
  <si>
    <t>Eurizon HR Active Defensive</t>
  </si>
  <si>
    <t>Eurizon HR Bond</t>
  </si>
  <si>
    <t xml:space="preserve">Eurizon HR Conservative 10 </t>
  </si>
  <si>
    <t>Eurizon HR Dollar Progressive</t>
  </si>
  <si>
    <t>Eurizon HR D-Start</t>
  </si>
  <si>
    <t>Eurizon HR Equity</t>
  </si>
  <si>
    <t>Eurizon HR Euro Short Term Bond</t>
  </si>
  <si>
    <t>Eurizon HR Flexible 30</t>
  </si>
  <si>
    <t>Eurizon HR Global</t>
  </si>
  <si>
    <t>Eurizon HR Moderate 30</t>
  </si>
  <si>
    <t>Eurizon HR Start</t>
  </si>
  <si>
    <t>Eurizon HR Target 2025</t>
  </si>
  <si>
    <t>Eurizon HR Target 2027 II</t>
  </si>
  <si>
    <t>Eurizon HR Target 2027 III</t>
  </si>
  <si>
    <t>InterCapital Balanced</t>
  </si>
  <si>
    <t>Klasa A</t>
  </si>
  <si>
    <t>Klasa B</t>
  </si>
  <si>
    <t>Klasa C</t>
  </si>
  <si>
    <t>InterCapital CROBEX10tr UCITS ETF</t>
  </si>
  <si>
    <t>InterCapital Global Equity</t>
  </si>
  <si>
    <t>InterCapital Global Technology</t>
  </si>
  <si>
    <t>InterCapital Income Plus</t>
  </si>
  <si>
    <t>InterCapital SEE Equity</t>
  </si>
  <si>
    <t>InterCapital Short Term Bond</t>
  </si>
  <si>
    <t>OTP MULTI USD 2</t>
  </si>
  <si>
    <t>OTP start</t>
  </si>
  <si>
    <t>Raiffeisen EUR 2025 Bond II</t>
  </si>
  <si>
    <t>Raiffeisen EUR 2025 Bond</t>
  </si>
  <si>
    <t>Raiffeisen Eurski Val 2025 Bond</t>
  </si>
  <si>
    <t>Raiffeisen Flexi Sustainable Bond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</si>
  <si>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</si>
  <si>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</si>
  <si>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</si>
  <si>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</si>
  <si>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</si>
  <si>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</si>
  <si>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ZB conservative 20</t>
  </si>
  <si>
    <t xml:space="preserve">ZB global 50 </t>
  </si>
  <si>
    <t>ZB Invest Funds – ZB Alpha</t>
  </si>
  <si>
    <t>ZB Invest Funds – ZB bond 2027 EUR</t>
  </si>
  <si>
    <t>ZB Invest Funds – ZB Bridge</t>
  </si>
  <si>
    <t xml:space="preserve">Blue Income Builder </t>
  </si>
  <si>
    <t>Fondovi inovativne strategije</t>
  </si>
  <si>
    <t xml:space="preserve">INTERCAPITAL Commodity Strategy </t>
  </si>
  <si>
    <t>Investitor D</t>
  </si>
  <si>
    <t>Inspire DELTA</t>
  </si>
  <si>
    <t xml:space="preserve">Inspire Private </t>
  </si>
  <si>
    <t>Inspire BETA</t>
  </si>
  <si>
    <t>Inspire Equinox</t>
  </si>
  <si>
    <t xml:space="preserve">KAIZEN </t>
  </si>
  <si>
    <t>N3 Global Value</t>
  </si>
  <si>
    <t>Multi Asset</t>
  </si>
  <si>
    <t>Skup A</t>
  </si>
  <si>
    <t xml:space="preserve">Skup B </t>
  </si>
  <si>
    <t>Poduzetničkog kapitala</t>
  </si>
  <si>
    <t>SQ Venture</t>
  </si>
  <si>
    <t>Za ulaganje u vlasničke instrumente</t>
  </si>
  <si>
    <t>Origin</t>
  </si>
  <si>
    <t>SQL</t>
  </si>
  <si>
    <t>-nisu uključeni AIF-ovi u postupku likvidacije</t>
  </si>
  <si>
    <t>Aktiva</t>
  </si>
  <si>
    <t>Neto
imovina</t>
  </si>
  <si>
    <t xml:space="preserve">Udio u ukupnoj neto imovini </t>
  </si>
  <si>
    <t xml:space="preserve">AGRAM LIFE osiguranje d.d. </t>
  </si>
  <si>
    <t xml:space="preserve">Allianz Hrvatska d.d. </t>
  </si>
  <si>
    <t xml:space="preserve">CROATIA osiguranje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</si>
  <si>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</si>
  <si>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</si>
  <si>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</si>
  <si>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</si>
  <si>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</si>
  <si>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</si>
  <si>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</si>
  <si>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EUROHERC osiguranje d.d. </t>
  </si>
  <si>
    <t xml:space="preserve">Hrvatsko kreditno osiguranje d.d. </t>
  </si>
  <si>
    <t>PRIVREMENI NEREVIDIRANI PODACI NA DAN 30. LIPNJA 2024. GODINE</t>
  </si>
  <si>
    <t xml:space="preserve">NEREVIDIRANI PODACI ZA INVESTICIJSKA DRUŠTVA, na dan 30. lipnja 2024. </t>
  </si>
  <si>
    <t xml:space="preserve">PRIVREMENI NEREVIDIRANI PODACI O STANJU PORTFELJA I SKRBNIŠTVA FINANCIJSKIH INSTRUMENATA, na dan 30.lipnja 2024. </t>
  </si>
  <si>
    <t xml:space="preserve">NEREVIDIRANI PODACI ZA DRUŠTVA ZA UPRAVLJANJE INVESTICIJSKIM FONDOVIMA, na dan 30. lipnja 2024. </t>
  </si>
  <si>
    <t xml:space="preserve">NEREVIDIRANI PODACI ZA UCITS FONDOVE, na dan 30. lipnja 2024. </t>
  </si>
  <si>
    <t xml:space="preserve">NEREVIDIRANI PODACI ZA ALTERNATIVNE INVESTICIJSKE FONDOVE, na dan 30. lipnja 2024. </t>
  </si>
  <si>
    <t xml:space="preserve">NEREVIDIRANI PODACI ZA DRUŠTVA ZA UPRAVLJANJE MIROVINSKIM FONDOVIMA, na dan 30. lipnja 2024. </t>
  </si>
  <si>
    <t xml:space="preserve">NEREVIDIRANI PODACI ZA MIROVINSKE FONDOVE, na dan 30. lipnja 2024. </t>
  </si>
  <si>
    <t xml:space="preserve">NEREVIDIRANI PODACI ZA TRŽIŠTE OSIGURANJA - ŽIVOTNA osiguranja, na dan 30. lipnja 2024. </t>
  </si>
  <si>
    <t xml:space="preserve">NEREVIDIRANI PODACI ZA TRŽIŠTE OSIGURANJA - NEŽIVOTNA osiguranja, na dan 30. lipnja 2024. </t>
  </si>
  <si>
    <t xml:space="preserve">NEREVIDIRANI PODACI ZA TRŽIŠTE OSIGURANJA - ukupno, na dan 30. lipnja 2024. </t>
  </si>
  <si>
    <t xml:space="preserve">NEREVIDIRANI PODACI ZA LEASING DRUŠTVA, na dan 30. lipnja 2024. </t>
  </si>
  <si>
    <t xml:space="preserve">NEREVIDIRANI PODACI ZA FAKTORING DRUŠTVA, na dan 30. lipnja 2024. </t>
  </si>
  <si>
    <t>PRIVREMENI NEREVIDIRANI PODACI ZA INVESTICIJSKA DRUŠTVA, na dan 30. lipnja 2024.</t>
  </si>
  <si>
    <t xml:space="preserve">PRIVREMENI NEREVIDIRANI PODACI O STANJU PORTFELJA I SKRBNIŠTVA FINANCIJSKIH INSTRUMENATA, na dan 30. lipnja 2024. </t>
  </si>
  <si>
    <t>NEREVIDIRANI PODACI ZA DRUŠTVA ZA UPRAVLJANJE INVESTICIJSKIM FONDOVIMA, na dan 30. lipnja 2024.</t>
  </si>
  <si>
    <t>-Dobit ili gubitak prije oporezivanja odnosi se na razdoblje od 01.01.-30.06.2024. godine</t>
  </si>
  <si>
    <t>NEREVIDIRANI PODACI ZA UCITS FONDOVE, na dan 30. lipnja 2024.</t>
  </si>
  <si>
    <t>Promjena neto imovine u odnosu na 31.12.2023.</t>
  </si>
  <si>
    <t>Cijena udjela na dan 30.06.2024.</t>
  </si>
  <si>
    <t>Promjena cijene udjela u odnosu na 31.12.2023.</t>
  </si>
  <si>
    <t>NEREVIDIRANI PODACI ZA ALTERNATIVNE INVESTICIJSKE FONDOVE, na dan 30. lipnja 2024.</t>
  </si>
  <si>
    <t>Promjena u odnosu na 31.12.2023.</t>
  </si>
  <si>
    <t>NEREVIDIRANI PODACI ZA DRUŠTVA ZA UPRAVLJANJE MIROVINSKIM FONDOVIMA, na dan 30. lipnja 2024.</t>
  </si>
  <si>
    <t>NEREVIDIRANI PODACI ZA MIROVINSKE FONDOVE, na dan 30. lipnja 2024.</t>
  </si>
  <si>
    <t>Vrijednost obračunske jedinice fonda na dan 30.06.2024.</t>
  </si>
  <si>
    <t>Prinos u razdoblju 31.12.2023.-30.06.2024.</t>
  </si>
  <si>
    <t>-Dobit od poslovanja odnosi se na razdoblje od 01.01.-30.06.2024. godine</t>
  </si>
  <si>
    <t>-Dobit/gubitak prije oporezivanja odnosi se na razdoblje od 01.01. do 30.06.2024. godine</t>
  </si>
  <si>
    <t>PRIVREMENI NEREVIDIRANI PODACI ZA TRŽIŠTE OSIGURANJA - ŽIVOTNA osiguranja, na dan 30. lipnja 2024.</t>
  </si>
  <si>
    <t>PRIVREMENI NEREVIDIRANI PODACI ZA TRŽIŠTE OSIGURANJA - NEŽIVOTNA osiguranja, na dan 30. lipnja 2024.</t>
  </si>
  <si>
    <t>PRIVREMENI NEREVIDIRANI PODACI ZA TRŽIŠTE OSIGURANJA - ukupno, na dan 30. lipnja 2024.</t>
  </si>
  <si>
    <t>NEREVIDIRANI PODACI ZA LEASING DRUŠTVA, na dan 30. lipnja 2024.</t>
  </si>
  <si>
    <t>NEREVIDIRANI PODACI ZA FAKTORING DRUŠTVA, na dan 30. lipnja 2024.</t>
  </si>
  <si>
    <t>CROATIA osiguranje d.d.</t>
  </si>
  <si>
    <t>Groupama osiguranje d.d.</t>
  </si>
  <si>
    <t>Naplaćena premija</t>
  </si>
  <si>
    <t>Udjel u 
ukupnoj premiji</t>
  </si>
  <si>
    <t>- podaci u tablici su privremeni i nerevidirani, te prikupljeni od društava za osiguranje i reosiguranje</t>
  </si>
  <si>
    <t>EUROHERC osiguranje d.d.</t>
  </si>
  <si>
    <t xml:space="preserve">HOK - OSIGURANJE d.d. </t>
  </si>
  <si>
    <t>Allianz Hrvatska d.d.</t>
  </si>
  <si>
    <t>GRAWE Hrvatska d.d.</t>
  </si>
  <si>
    <t>HOK - OSIGURANJE d.d.</t>
  </si>
  <si>
    <t xml:space="preserve">UXOR GRUPA d.o.o. </t>
  </si>
  <si>
    <t>Rast aktive u odnosu na 31.12.2023.</t>
  </si>
  <si>
    <t xml:space="preserve">ALTERNATIVE INVEST d.o.o. </t>
  </si>
  <si>
    <t xml:space="preserve">INTERCAPITAL ASSET MANAGEMENT d.o.o. </t>
  </si>
  <si>
    <t xml:space="preserve">OTP INVEST d.o.o. </t>
  </si>
  <si>
    <t xml:space="preserve">ZB INVEST d.o.o. </t>
  </si>
  <si>
    <t>GO Invest d.o.o.</t>
  </si>
  <si>
    <t xml:space="preserve">HRVATSKO MIROVINSKO INVESTICIJSKO DRUŠTVO d.o.o. </t>
  </si>
  <si>
    <t xml:space="preserve">Inspire Investments d.o.o. </t>
  </si>
  <si>
    <t xml:space="preserve">Maverick Wealth Management d.o.o. </t>
  </si>
  <si>
    <t xml:space="preserve">NEXT INVEST d.o.o. </t>
  </si>
  <si>
    <t xml:space="preserve">PROSPERUS - INVEST d.o.o. </t>
  </si>
  <si>
    <t xml:space="preserve">Klasa </t>
  </si>
  <si>
    <t>Dobitak (gubitak) od poslovanja odnosi se na razdoblje od 01.01.-30.06.2024. godine</t>
  </si>
  <si>
    <t/>
  </si>
  <si>
    <t xml:space="preserve">Erste Adriatic Bond </t>
  </si>
  <si>
    <t xml:space="preserve">Erste Adriatic Equity </t>
  </si>
  <si>
    <t>-</t>
  </si>
  <si>
    <t>ERSTE HORIZONT 2025 II</t>
  </si>
  <si>
    <t>ERSTE HORIZONT 2025 USD</t>
  </si>
  <si>
    <t>ERSTE HORIZONT 2026</t>
  </si>
  <si>
    <t>ERSTE HORIZONT 2026 II</t>
  </si>
  <si>
    <t>ERSTE HORIZONT 2026 III</t>
  </si>
  <si>
    <t>ERSTE HORIZONT 2026 IV</t>
  </si>
  <si>
    <t>ERSTE HORIZONT 2026 USD*</t>
  </si>
  <si>
    <t>Erste Money Market*</t>
  </si>
  <si>
    <t>A</t>
  </si>
  <si>
    <t>B</t>
  </si>
  <si>
    <t>C</t>
  </si>
  <si>
    <t>D</t>
  </si>
  <si>
    <t>Erste Money Market USD*</t>
  </si>
  <si>
    <t>Eurizon HR Active Defensive 2</t>
  </si>
  <si>
    <t xml:space="preserve">Eurizon HR Cash </t>
  </si>
  <si>
    <t>Eurizon HR Dollar Bond 3</t>
  </si>
  <si>
    <t xml:space="preserve">Eurizon HR Equity World </t>
  </si>
  <si>
    <t xml:space="preserve">Eurizon HR International Multi Asset </t>
  </si>
  <si>
    <t>Eurizon HR Target 2025 II</t>
  </si>
  <si>
    <t>Eurizon HR Target 2025 III</t>
  </si>
  <si>
    <t>Eurizon HR Target 2025 IV</t>
  </si>
  <si>
    <t>Eurizon HR Target 2026 II*</t>
  </si>
  <si>
    <t>Eurizon HR Target 2026</t>
  </si>
  <si>
    <t>Eurizon HR Target 2027</t>
  </si>
  <si>
    <t xml:space="preserve">USA BLUE CHIP </t>
  </si>
  <si>
    <t>HPB Bond Plus</t>
  </si>
  <si>
    <t xml:space="preserve">HPB Dionički </t>
  </si>
  <si>
    <t xml:space="preserve">HPB Global </t>
  </si>
  <si>
    <t>HPB Kratkoročni obveznički</t>
  </si>
  <si>
    <t xml:space="preserve">HPB Obveznički </t>
  </si>
  <si>
    <t>InterCapital BET-TR UCITS ETF*</t>
  </si>
  <si>
    <t>InterCapital Bond</t>
  </si>
  <si>
    <t>InterCapital Dollar Balanced</t>
  </si>
  <si>
    <t xml:space="preserve">InterCapital Short Term Dollar Bond </t>
  </si>
  <si>
    <t>InterCapital EUR Romania Govt Bond UCITS ETF*</t>
  </si>
  <si>
    <t>InterCapital Euro Money Market UCITS ETF</t>
  </si>
  <si>
    <t>InterCapital Nova Europa</t>
  </si>
  <si>
    <t>InterCapital SBI TOP UCITS ETF</t>
  </si>
  <si>
    <t xml:space="preserve">OTP ABSOLUTE </t>
  </si>
  <si>
    <t>OTP INDEKSNI</t>
  </si>
  <si>
    <t xml:space="preserve">OTP MERIDIAN 20 </t>
  </si>
  <si>
    <t>OTP MULTI EUR 2025 II</t>
  </si>
  <si>
    <t>OTP MULTI EUR 2025</t>
  </si>
  <si>
    <t>OTP MULTI EUR 2026*</t>
  </si>
  <si>
    <t xml:space="preserve">OTP uravnoteženi </t>
  </si>
  <si>
    <t xml:space="preserve">Raiffeisen Classic </t>
  </si>
  <si>
    <t>Raiffeisen EUR 2027 Bond*</t>
  </si>
  <si>
    <t>Raiffeisen Flexi Bond</t>
  </si>
  <si>
    <t xml:space="preserve">Raiffeisen Flexi USD </t>
  </si>
  <si>
    <t>ZB Asia</t>
  </si>
  <si>
    <t xml:space="preserve">ZB CEE Equity (ZB aktiv) UCITS fond </t>
  </si>
  <si>
    <t xml:space="preserve">ZB eplus </t>
  </si>
  <si>
    <t xml:space="preserve">ZB euroaktiv UCITS fond </t>
  </si>
  <si>
    <t xml:space="preserve">ZB Future 2025 UCITS fond </t>
  </si>
  <si>
    <t xml:space="preserve">ZB Future 2030 UCITS fond </t>
  </si>
  <si>
    <t xml:space="preserve">ZB Future 2040 UCITS fond </t>
  </si>
  <si>
    <t xml:space="preserve">ZB Future 2055 UCITS fond </t>
  </si>
  <si>
    <t>ZB Invest Funds – ZB bond 2025 EUR</t>
  </si>
  <si>
    <t>ZB Invest Funds – ZB bond 2026 EUR</t>
  </si>
  <si>
    <t>ZB Invest Funds – ZB bond 2026 USD</t>
  </si>
  <si>
    <t>ZB Invest Funds – ZB bond 2026 USD II*</t>
  </si>
  <si>
    <t>ZB Invest Funds – ZB bond 2027 EUR II</t>
  </si>
  <si>
    <t>ZB Invest Funds – ZB bond 2027 EUR III*</t>
  </si>
  <si>
    <t>ZB Invest Funds – ZB bond 2027 EUR IV*</t>
  </si>
  <si>
    <t>ZB Invest Funds – ZB bond 2028 EUR</t>
  </si>
  <si>
    <t>ZB Invest Funds – ZB conservative*</t>
  </si>
  <si>
    <t>ZB portfolio 70 (global 70)</t>
  </si>
  <si>
    <t>ZB Short Term Bond (allianz)</t>
  </si>
  <si>
    <t xml:space="preserve">ZB trend UCITS fond </t>
  </si>
  <si>
    <t>* ERSTE HORIZONT 2026 USD započeo je s radom 6. veljače 2024. godine</t>
  </si>
  <si>
    <t>*Erste Money Market započeo je s radom dana 5. ožujka 2024. godine</t>
  </si>
  <si>
    <t>*Erste Money Market USD započeo je s radom dana 3. lipnja 2024. godine</t>
  </si>
  <si>
    <t>*Eurizon HR Target 2026 II započeo je s radom 28. veljače 2024. godine</t>
  </si>
  <si>
    <t>*InterCapital BET-TR UCITS ETF započeo je s radom 26. svibnja 2024. godine</t>
  </si>
  <si>
    <t xml:space="preserve">*InterCapital EUR Romania Govt Bond UCITS ETF započeo je sradom 4. lipnja 2024. godine </t>
  </si>
  <si>
    <t>*OTP MULTI EUR 2026 započeo je s radom 16. lipnja 2024. godine  go</t>
  </si>
  <si>
    <t>*Raiffeisen EUR 2027 Bond započeo je s radom 12. ožujka 2024. godine</t>
  </si>
  <si>
    <t xml:space="preserve">*ZB Invest Funds – ZB bond 2026 USD II započeo je s radom 20. ožujka 2024. godine </t>
  </si>
  <si>
    <t xml:space="preserve">*ZB Invest Funds – ZB bond 2027 EUR III započeo je  radom 4. siječnja 2024. godine </t>
  </si>
  <si>
    <t>*ZB Invest Funds – ZB bond 2027 EUR IV započeo je s radom 6. ožujka 2024. godine</t>
  </si>
  <si>
    <t>*ZB Invest Funds – ZB conservative započeo je s radom 18. travnja 2024. godine</t>
  </si>
  <si>
    <t>INSPIRIO ZAIF d.d.</t>
  </si>
  <si>
    <t xml:space="preserve">Generali Value </t>
  </si>
  <si>
    <t>Continuum **</t>
  </si>
  <si>
    <t>Inspire OMEGA</t>
  </si>
  <si>
    <t>Next Invest One</t>
  </si>
  <si>
    <t>ICAM CAPITAL PRIVATE 2</t>
  </si>
  <si>
    <t>SQ Cobold ***</t>
  </si>
  <si>
    <t>Za ulaganje u nekretnine</t>
  </si>
  <si>
    <t>AP4 *</t>
  </si>
  <si>
    <t>* Fond AP4 otvoreni alternativni investicijski fond s privatnom ponudom za ulaganje u nekretnine započeo je s radom dana 2.4.2024. godine</t>
  </si>
  <si>
    <t>** Fond Continuum započeo je s radom dana 2. siječnja 2024. godine</t>
  </si>
  <si>
    <t>*** Fond SQ Cobold započeo je s radom dana 21. svibnja 2024. godine</t>
  </si>
  <si>
    <t>UKUPNO AIF</t>
  </si>
  <si>
    <t>-FEELSGOOD CAPITAL PARTNERS d.o.o.  N3 Capital Partners d.o.o. spadaju u kategoriju malih UAIF-ova koji nisu obveznici dostave polugodišnjih financijskih izvještaja ni za društvo ni za fondove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</si>
</sst>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n&quot;_-;\-* #,##0.00\ &quot;kn&quot;_-;_-* &quot;-&quot;??\ &quot;kn&quot;_-;_-@_-"/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#,##0_ ;\-#,##0\ "/>
    <numFmt numFmtId="171" formatCode="#,##0.00_ ;\-#,##0.00\ "/>
    <numFmt numFmtId="172" formatCode="#,##0.000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10"/>
      <color rgb="FFFF0000"/>
      <name val="Tahoma"/>
      <family val="2"/>
    </font>
    <font>
      <sz val="8"/>
      <color rgb="FFC00000"/>
      <name val="Arial"/>
      <family val="2"/>
      <charset val="238"/>
    </font>
    <font>
      <sz val="8"/>
      <color rgb="FF4D515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4"/>
      <name val="Arial"/>
      <family val="2"/>
    </font>
    <font>
      <b/>
      <i/>
      <sz val="8"/>
      <name val="Arial"/>
      <family val="2"/>
    </font>
    <font>
      <sz val="8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BD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0" fillId="0" borderId="0"/>
    <xf numFmtId="0" fontId="32" fillId="0" borderId="0">
      <alignment vertical="top"/>
    </xf>
    <xf numFmtId="0" fontId="6" fillId="0" borderId="0"/>
    <xf numFmtId="0" fontId="7" fillId="0" borderId="0"/>
    <xf numFmtId="0" fontId="30" fillId="0" borderId="0"/>
    <xf numFmtId="0" fontId="30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28" fillId="2" borderId="11" xfId="4" applyFont="1" applyFill="1" applyBorder="1" applyAlignment="1">
      <alignment horizontal="center" vertical="center" wrapText="1"/>
    </xf>
    <xf numFmtId="0" fontId="28" fillId="2" borderId="8" xfId="4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vertical="center"/>
    </xf>
    <xf numFmtId="166" fontId="26" fillId="0" borderId="1" xfId="12" applyNumberFormat="1" applyFont="1" applyFill="1" applyBorder="1" applyAlignment="1">
      <alignment horizontal="right" vertical="center" wrapText="1"/>
    </xf>
    <xf numFmtId="168" fontId="26" fillId="0" borderId="1" xfId="12" applyNumberFormat="1" applyFont="1" applyFill="1" applyBorder="1" applyAlignment="1">
      <alignment horizontal="right" vertical="center"/>
    </xf>
    <xf numFmtId="0" fontId="26" fillId="0" borderId="3" xfId="12" applyFont="1" applyFill="1" applyBorder="1" applyAlignment="1">
      <alignment vertical="center"/>
    </xf>
    <xf numFmtId="166" fontId="26" fillId="0" borderId="3" xfId="12" applyNumberFormat="1" applyFont="1" applyFill="1" applyBorder="1" applyAlignment="1">
      <alignment horizontal="right" vertical="center" wrapText="1"/>
    </xf>
    <xf numFmtId="168" fontId="26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4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5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horizontal="center" vertical="center"/>
    </xf>
    <xf numFmtId="3" fontId="35" fillId="0" borderId="0" xfId="4" applyNumberFormat="1" applyFont="1" applyFill="1" applyBorder="1" applyAlignment="1">
      <alignment vertical="center"/>
    </xf>
    <xf numFmtId="3" fontId="35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0" fontId="27" fillId="0" borderId="0" xfId="9" applyFont="1" applyAlignment="1">
      <alignment vertical="center"/>
    </xf>
    <xf numFmtId="0" fontId="29" fillId="0" borderId="7" xfId="9" applyFont="1" applyFill="1" applyBorder="1" applyAlignment="1">
      <alignment horizontal="center" vertical="center"/>
    </xf>
    <xf numFmtId="0" fontId="29" fillId="0" borderId="6" xfId="9" applyFont="1" applyFill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/>
    </xf>
    <xf numFmtId="0" fontId="26" fillId="0" borderId="3" xfId="9" applyFont="1" applyFill="1" applyBorder="1" applyAlignment="1">
      <alignment horizontal="center"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4" fillId="0" borderId="0" xfId="9" quotePrefix="1" applyFont="1" applyFill="1" applyBorder="1" applyAlignment="1">
      <alignment horizontal="right" vertical="center"/>
    </xf>
    <xf numFmtId="3" fontId="24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3" fillId="0" borderId="0" xfId="2" applyNumberFormat="1" applyFont="1"/>
    <xf numFmtId="0" fontId="13" fillId="0" borderId="0" xfId="2" applyFont="1"/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5" fillId="0" borderId="0" xfId="9" applyFont="1" applyAlignment="1">
      <alignment vertical="center"/>
    </xf>
    <xf numFmtId="0" fontId="25" fillId="0" borderId="0" xfId="9" applyFont="1" applyFill="1" applyAlignment="1">
      <alignment vertical="center"/>
    </xf>
    <xf numFmtId="3" fontId="27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36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37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10" fontId="13" fillId="4" borderId="2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3" fillId="0" borderId="0" xfId="2" applyFont="1" applyAlignment="1"/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2" xfId="20" applyFont="1" applyFill="1" applyBorder="1" applyAlignment="1">
      <alignment horizontal="center" vertical="center"/>
    </xf>
    <xf numFmtId="3" fontId="22" fillId="0" borderId="12" xfId="20" applyNumberFormat="1" applyFont="1" applyFill="1" applyBorder="1" applyAlignment="1">
      <alignment horizontal="center" vertical="center" wrapText="1"/>
    </xf>
    <xf numFmtId="0" fontId="22" fillId="0" borderId="12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10" fontId="13" fillId="0" borderId="2" xfId="1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0" fontId="13" fillId="0" borderId="12" xfId="20" applyFont="1" applyFill="1" applyBorder="1" applyAlignment="1">
      <alignment horizontal="center" vertical="center" wrapText="1"/>
    </xf>
    <xf numFmtId="0" fontId="13" fillId="0" borderId="12" xfId="20" applyFont="1" applyFill="1" applyBorder="1" applyAlignment="1">
      <alignment vertical="center" wrapText="1"/>
    </xf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0" fontId="13" fillId="0" borderId="0" xfId="20" applyFont="1" applyFill="1" applyAlignment="1">
      <alignment horizontal="center" vertical="center"/>
    </xf>
    <xf numFmtId="0" fontId="23" fillId="0" borderId="1" xfId="9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3" fontId="40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0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0" fillId="0" borderId="3" xfId="23" applyNumberFormat="1" applyFont="1" applyFill="1" applyBorder="1" applyAlignment="1" applyProtection="1">
      <alignment vertical="center" wrapText="1"/>
      <protection locked="0"/>
    </xf>
    <xf numFmtId="3" fontId="34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4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1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10" fontId="13" fillId="4" borderId="2" xfId="4" applyNumberFormat="1" applyFont="1" applyFill="1" applyBorder="1" applyAlignment="1">
      <alignment horizontal="right" vertical="center"/>
    </xf>
    <xf numFmtId="0" fontId="13" fillId="0" borderId="1" xfId="20" applyFont="1" applyFill="1" applyBorder="1" applyAlignment="1">
      <alignment vertical="center" wrapText="1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6" borderId="8" xfId="4" applyFont="1" applyFill="1" applyBorder="1" applyAlignment="1">
      <alignment horizontal="center" vertical="center" wrapText="1"/>
    </xf>
    <xf numFmtId="169" fontId="12" fillId="6" borderId="8" xfId="4" applyNumberFormat="1" applyFont="1" applyFill="1" applyBorder="1" applyAlignment="1">
      <alignment horizontal="center" vertical="center" wrapText="1"/>
    </xf>
    <xf numFmtId="0" fontId="12" fillId="6" borderId="7" xfId="4" applyFont="1" applyFill="1" applyBorder="1" applyAlignment="1">
      <alignment vertical="center"/>
    </xf>
    <xf numFmtId="0" fontId="11" fillId="0" borderId="0" xfId="4" quotePrefix="1" applyFont="1" applyFill="1" applyAlignment="1">
      <alignment horizontal="left" vertical="center" indent="4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0" borderId="0" xfId="24" applyNumberFormat="1" applyFont="1" applyFill="1" applyBorder="1" applyAlignment="1">
      <alignment horizontal="right"/>
    </xf>
    <xf numFmtId="10" fontId="12" fillId="5" borderId="6" xfId="25" applyNumberFormat="1" applyFont="1" applyFill="1" applyBorder="1" applyAlignment="1">
      <alignment horizontal="right" vertical="center"/>
    </xf>
    <xf numFmtId="10" fontId="12" fillId="2" borderId="6" xfId="10" applyNumberFormat="1" applyFont="1" applyFill="1" applyBorder="1" applyAlignment="1"/>
    <xf numFmtId="0" fontId="13" fillId="0" borderId="0" xfId="20" applyFont="1" applyFill="1" applyAlignment="1">
      <alignment horizontal="left" vertical="center"/>
    </xf>
    <xf numFmtId="166" fontId="12" fillId="0" borderId="0" xfId="9" applyNumberFormat="1" applyFont="1" applyFill="1" applyBorder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31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1" fillId="0" borderId="0" xfId="15" applyFont="1" applyAlignment="1">
      <alignment vertical="center"/>
    </xf>
    <xf numFmtId="0" fontId="42" fillId="0" borderId="0" xfId="11" applyFont="1"/>
    <xf numFmtId="0" fontId="13" fillId="0" borderId="0" xfId="23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43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vertical="center" wrapText="1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0" fontId="6" fillId="0" borderId="0" xfId="14" applyAlignment="1">
      <alignment vertical="center"/>
    </xf>
    <xf numFmtId="0" fontId="17" fillId="0" borderId="0" xfId="3" applyFont="1" applyFill="1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169" fontId="12" fillId="5" borderId="8" xfId="4" applyNumberFormat="1" applyFont="1" applyFill="1" applyBorder="1" applyAlignment="1">
      <alignment horizontal="center" vertical="center" wrapText="1"/>
    </xf>
    <xf numFmtId="0" fontId="6" fillId="0" borderId="0" xfId="14" applyFill="1" applyAlignment="1">
      <alignment vertical="center"/>
    </xf>
    <xf numFmtId="0" fontId="13" fillId="0" borderId="0" xfId="5" applyFont="1" applyAlignment="1">
      <alignment vertical="center"/>
    </xf>
    <xf numFmtId="0" fontId="39" fillId="0" borderId="0" xfId="0" applyFont="1" applyAlignment="1">
      <alignment vertical="center" wrapText="1"/>
    </xf>
    <xf numFmtId="0" fontId="13" fillId="0" borderId="0" xfId="9" quotePrefix="1" applyFont="1" applyFill="1" applyBorder="1" applyAlignment="1">
      <alignment horizontal="left" vertical="center" wrapText="1"/>
    </xf>
    <xf numFmtId="3" fontId="11" fillId="0" borderId="2" xfId="24" applyNumberFormat="1" applyFont="1" applyFill="1" applyBorder="1" applyAlignment="1" applyProtection="1">
      <alignment vertical="top" wrapText="1" readingOrder="1"/>
      <protection locked="0"/>
    </xf>
    <xf numFmtId="10" fontId="11" fillId="0" borderId="2" xfId="10" quotePrefix="1" applyNumberFormat="1" applyFont="1" applyFill="1" applyBorder="1" applyAlignment="1">
      <alignment vertical="center" wrapText="1" readingOrder="1"/>
    </xf>
    <xf numFmtId="10" fontId="11" fillId="4" borderId="2" xfId="10" applyNumberFormat="1" applyFont="1" applyFill="1" applyBorder="1" applyAlignment="1">
      <alignment vertical="center" readingOrder="1"/>
    </xf>
    <xf numFmtId="3" fontId="11" fillId="0" borderId="3" xfId="4" applyNumberFormat="1" applyFont="1" applyFill="1" applyBorder="1" applyAlignment="1">
      <alignment vertical="center" readingOrder="1"/>
    </xf>
    <xf numFmtId="3" fontId="11" fillId="4" borderId="4" xfId="4" applyNumberFormat="1" applyFont="1" applyFill="1" applyBorder="1" applyAlignment="1">
      <alignment vertical="center" readingOrder="1"/>
    </xf>
    <xf numFmtId="10" fontId="11" fillId="0" borderId="3" xfId="10" quotePrefix="1" applyNumberFormat="1" applyFont="1" applyBorder="1" applyAlignment="1">
      <alignment vertical="center" wrapText="1" readingOrder="1"/>
    </xf>
    <xf numFmtId="3" fontId="0" fillId="0" borderId="0" xfId="0" applyNumberFormat="1" applyFont="1"/>
    <xf numFmtId="3" fontId="11" fillId="4" borderId="3" xfId="24" applyNumberFormat="1" applyFont="1" applyFill="1" applyBorder="1" applyAlignment="1" applyProtection="1">
      <alignment vertical="top" wrapText="1" readingOrder="1"/>
      <protection locked="0"/>
    </xf>
    <xf numFmtId="3" fontId="11" fillId="0" borderId="3" xfId="24" applyNumberFormat="1" applyFont="1" applyFill="1" applyBorder="1" applyAlignment="1" applyProtection="1">
      <alignment vertical="top" wrapText="1" readingOrder="1"/>
      <protection locked="0"/>
    </xf>
    <xf numFmtId="3" fontId="11" fillId="4" borderId="3" xfId="7" quotePrefix="1" applyNumberFormat="1" applyFont="1" applyFill="1" applyBorder="1" applyAlignment="1">
      <alignment vertical="center" wrapText="1" readingOrder="1"/>
    </xf>
    <xf numFmtId="164" fontId="9" fillId="2" borderId="6" xfId="4" applyNumberFormat="1" applyFont="1" applyFill="1" applyBorder="1" applyAlignment="1">
      <alignment vertical="center" readingOrder="1"/>
    </xf>
    <xf numFmtId="10" fontId="9" fillId="2" borderId="6" xfId="4" applyNumberFormat="1" applyFont="1" applyFill="1" applyBorder="1" applyAlignment="1">
      <alignment vertical="center" readingOrder="1"/>
    </xf>
    <xf numFmtId="3" fontId="9" fillId="2" borderId="6" xfId="4" applyNumberFormat="1" applyFont="1" applyFill="1" applyBorder="1" applyAlignment="1">
      <alignment vertical="center" readingOrder="1"/>
    </xf>
    <xf numFmtId="0" fontId="11" fillId="0" borderId="0" xfId="4" applyFont="1" applyFill="1" applyBorder="1" applyAlignment="1">
      <alignment vertical="center"/>
    </xf>
    <xf numFmtId="3" fontId="0" fillId="0" borderId="0" xfId="0" applyNumberFormat="1"/>
    <xf numFmtId="4" fontId="39" fillId="0" borderId="0" xfId="0" applyNumberFormat="1" applyFont="1" applyAlignment="1">
      <alignment vertical="center"/>
    </xf>
    <xf numFmtId="3" fontId="44" fillId="0" borderId="0" xfId="0" applyNumberFormat="1" applyFont="1" applyFill="1" applyBorder="1" applyAlignment="1">
      <alignment horizontal="right" vertical="center"/>
    </xf>
    <xf numFmtId="3" fontId="18" fillId="4" borderId="8" xfId="8" applyNumberFormat="1" applyFont="1" applyFill="1" applyBorder="1" applyAlignment="1">
      <alignment vertical="center"/>
    </xf>
    <xf numFmtId="3" fontId="18" fillId="4" borderId="3" xfId="8" applyNumberFormat="1" applyFont="1" applyFill="1" applyBorder="1" applyAlignment="1">
      <alignment vertical="center"/>
    </xf>
    <xf numFmtId="3" fontId="18" fillId="4" borderId="10" xfId="8" applyNumberFormat="1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vertical="center"/>
    </xf>
    <xf numFmtId="0" fontId="45" fillId="0" borderId="0" xfId="9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166" fontId="9" fillId="0" borderId="0" xfId="9" applyNumberFormat="1" applyFont="1" applyFill="1" applyBorder="1" applyAlignment="1">
      <alignment vertical="center"/>
    </xf>
    <xf numFmtId="167" fontId="46" fillId="0" borderId="0" xfId="10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9" quotePrefix="1" applyFont="1" applyFill="1" applyBorder="1" applyAlignment="1">
      <alignment vertical="center"/>
    </xf>
    <xf numFmtId="0" fontId="13" fillId="0" borderId="0" xfId="11" quotePrefix="1" applyFont="1" applyFill="1" applyBorder="1" applyAlignment="1">
      <alignment vertical="top"/>
    </xf>
    <xf numFmtId="0" fontId="47" fillId="0" borderId="0" xfId="9" applyFont="1" applyAlignment="1">
      <alignment vertical="center"/>
    </xf>
    <xf numFmtId="0" fontId="31" fillId="0" borderId="0" xfId="9" applyFont="1" applyFill="1" applyBorder="1" applyAlignment="1">
      <alignment vertical="center"/>
    </xf>
    <xf numFmtId="167" fontId="9" fillId="0" borderId="0" xfId="10" applyNumberFormat="1" applyFont="1" applyFill="1" applyBorder="1" applyAlignment="1">
      <alignment vertical="center"/>
    </xf>
    <xf numFmtId="0" fontId="11" fillId="0" borderId="0" xfId="9" applyFont="1" applyFill="1" applyBorder="1" applyAlignment="1">
      <alignment vertical="center"/>
    </xf>
    <xf numFmtId="0" fontId="11" fillId="0" borderId="0" xfId="9" quotePrefix="1" applyFont="1" applyFill="1" applyBorder="1" applyAlignment="1">
      <alignment vertical="center"/>
    </xf>
    <xf numFmtId="0" fontId="48" fillId="0" borderId="0" xfId="9" applyFont="1" applyAlignment="1">
      <alignment vertical="center"/>
    </xf>
    <xf numFmtId="0" fontId="27" fillId="0" borderId="0" xfId="0" applyFont="1" applyAlignment="1">
      <alignment vertical="center"/>
    </xf>
    <xf numFmtId="49" fontId="15" fillId="0" borderId="0" xfId="13" applyNumberFormat="1" applyFont="1" applyAlignment="1">
      <alignment vertical="top"/>
    </xf>
    <xf numFmtId="0" fontId="12" fillId="2" borderId="7" xfId="9" applyFont="1" applyFill="1" applyBorder="1" applyAlignment="1">
      <alignment vertical="center"/>
    </xf>
    <xf numFmtId="167" fontId="12" fillId="0" borderId="0" xfId="10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0" fontId="24" fillId="0" borderId="0" xfId="0" quotePrefix="1" applyFont="1" applyFill="1" applyBorder="1" applyAlignment="1">
      <alignment horizontal="right" vertical="center"/>
    </xf>
    <xf numFmtId="0" fontId="13" fillId="0" borderId="0" xfId="11" quotePrefix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3" xfId="15" applyFont="1" applyFill="1" applyBorder="1" applyAlignment="1">
      <alignment horizontal="center" vertical="center"/>
    </xf>
    <xf numFmtId="0" fontId="13" fillId="0" borderId="3" xfId="17" applyNumberFormat="1" applyFont="1" applyBorder="1" applyAlignment="1" applyProtection="1">
      <alignment vertical="center"/>
      <protection hidden="1"/>
    </xf>
    <xf numFmtId="3" fontId="38" fillId="0" borderId="3" xfId="22" applyNumberFormat="1" applyFont="1" applyFill="1" applyBorder="1" applyAlignment="1" applyProtection="1">
      <alignment vertical="center" wrapText="1"/>
      <protection locked="0"/>
    </xf>
    <xf numFmtId="165" fontId="13" fillId="0" borderId="3" xfId="10" applyNumberFormat="1" applyFont="1" applyFill="1" applyBorder="1" applyAlignment="1">
      <alignment vertical="center"/>
    </xf>
    <xf numFmtId="3" fontId="38" fillId="0" borderId="3" xfId="23" applyNumberFormat="1" applyFont="1" applyFill="1" applyBorder="1" applyAlignment="1" applyProtection="1">
      <alignment vertical="center" wrapText="1"/>
      <protection locked="0"/>
    </xf>
    <xf numFmtId="0" fontId="4" fillId="0" borderId="0" xfId="11" applyFont="1"/>
    <xf numFmtId="0" fontId="12" fillId="2" borderId="6" xfId="15" applyFont="1" applyFill="1" applyBorder="1" applyAlignment="1">
      <alignment vertical="center"/>
    </xf>
    <xf numFmtId="0" fontId="19" fillId="5" borderId="6" xfId="8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 wrapText="1"/>
    </xf>
    <xf numFmtId="4" fontId="13" fillId="2" borderId="6" xfId="20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10" fontId="13" fillId="4" borderId="2" xfId="10" applyNumberFormat="1" applyFont="1" applyFill="1" applyBorder="1" applyAlignment="1">
      <alignment vertical="center"/>
    </xf>
    <xf numFmtId="0" fontId="21" fillId="0" borderId="0" xfId="9" applyAlignment="1">
      <alignment horizontal="left"/>
    </xf>
    <xf numFmtId="0" fontId="13" fillId="0" borderId="6" xfId="4" applyFont="1" applyFill="1" applyBorder="1" applyAlignment="1">
      <alignment horizontal="center" vertical="center" wrapText="1"/>
    </xf>
    <xf numFmtId="44" fontId="21" fillId="0" borderId="0" xfId="9" applyNumberFormat="1"/>
    <xf numFmtId="0" fontId="21" fillId="0" borderId="0" xfId="9" applyAlignment="1">
      <alignment horizontal="left" indent="1"/>
    </xf>
    <xf numFmtId="10" fontId="13" fillId="0" borderId="0" xfId="26" applyNumberFormat="1" applyFont="1" applyFill="1"/>
    <xf numFmtId="10" fontId="0" fillId="0" borderId="0" xfId="0" applyNumberFormat="1"/>
    <xf numFmtId="44" fontId="13" fillId="0" borderId="0" xfId="5" applyNumberFormat="1" applyFont="1" applyFill="1"/>
    <xf numFmtId="0" fontId="13" fillId="0" borderId="0" xfId="4" quotePrefix="1" applyFont="1" applyFill="1" applyAlignment="1"/>
    <xf numFmtId="3" fontId="45" fillId="0" borderId="0" xfId="5" applyNumberFormat="1" applyFont="1" applyFill="1"/>
    <xf numFmtId="0" fontId="49" fillId="0" borderId="0" xfId="4" quotePrefix="1" applyFont="1" applyFill="1" applyAlignment="1">
      <alignment horizontal="left" indent="4"/>
    </xf>
    <xf numFmtId="0" fontId="12" fillId="0" borderId="0" xfId="3" applyFont="1" applyFill="1"/>
    <xf numFmtId="0" fontId="13" fillId="0" borderId="0" xfId="14" applyFont="1" applyAlignment="1">
      <alignment horizontal="left"/>
    </xf>
    <xf numFmtId="0" fontId="13" fillId="0" borderId="0" xfId="14" applyFont="1"/>
    <xf numFmtId="0" fontId="12" fillId="0" borderId="0" xfId="2" applyFont="1" applyAlignment="1"/>
    <xf numFmtId="0" fontId="12" fillId="0" borderId="6" xfId="4" applyFont="1" applyFill="1" applyBorder="1" applyAlignment="1">
      <alignment horizontal="center" vertical="center" wrapText="1"/>
    </xf>
    <xf numFmtId="10" fontId="13" fillId="0" borderId="2" xfId="10" applyNumberFormat="1" applyFont="1" applyFill="1" applyBorder="1" applyAlignment="1">
      <alignment horizontal="right" vertical="center"/>
    </xf>
    <xf numFmtId="0" fontId="13" fillId="0" borderId="0" xfId="14" applyFont="1" applyFill="1"/>
    <xf numFmtId="0" fontId="12" fillId="6" borderId="7" xfId="4" applyFont="1" applyFill="1" applyBorder="1" applyAlignment="1">
      <alignment horizontal="left" vertical="center"/>
    </xf>
    <xf numFmtId="3" fontId="12" fillId="6" borderId="6" xfId="4" applyNumberFormat="1" applyFont="1" applyFill="1" applyBorder="1" applyAlignment="1">
      <alignment horizontal="right" vertical="center"/>
    </xf>
    <xf numFmtId="10" fontId="12" fillId="6" borderId="6" xfId="10" applyNumberFormat="1" applyFont="1" applyFill="1" applyBorder="1" applyAlignment="1">
      <alignment horizontal="right" vertical="center"/>
    </xf>
    <xf numFmtId="10" fontId="12" fillId="6" borderId="6" xfId="26" applyNumberFormat="1" applyFont="1" applyFill="1" applyBorder="1" applyAlignment="1">
      <alignment horizontal="right" vertical="center"/>
    </xf>
    <xf numFmtId="3" fontId="13" fillId="0" borderId="0" xfId="14" applyNumberFormat="1" applyFont="1"/>
    <xf numFmtId="0" fontId="50" fillId="0" borderId="0" xfId="0" applyFont="1"/>
    <xf numFmtId="10" fontId="13" fillId="0" borderId="0" xfId="26" applyNumberFormat="1" applyFont="1"/>
    <xf numFmtId="0" fontId="13" fillId="0" borderId="0" xfId="14" quotePrefix="1" applyFont="1"/>
    <xf numFmtId="0" fontId="4" fillId="0" borderId="0" xfId="3" applyFont="1" applyAlignment="1">
      <alignment vertical="center"/>
    </xf>
    <xf numFmtId="3" fontId="4" fillId="0" borderId="0" xfId="14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12" fillId="7" borderId="6" xfId="0" applyFont="1" applyFill="1" applyBorder="1" applyAlignment="1">
      <alignment horizontal="left"/>
    </xf>
    <xf numFmtId="170" fontId="12" fillId="7" borderId="6" xfId="0" applyNumberFormat="1" applyFont="1" applyFill="1" applyBorder="1"/>
    <xf numFmtId="10" fontId="12" fillId="7" borderId="6" xfId="0" applyNumberFormat="1" applyFont="1" applyFill="1" applyBorder="1"/>
    <xf numFmtId="10" fontId="12" fillId="7" borderId="6" xfId="0" quotePrefix="1" applyNumberFormat="1" applyFont="1" applyFill="1" applyBorder="1" applyAlignment="1">
      <alignment horizontal="right"/>
    </xf>
    <xf numFmtId="171" fontId="12" fillId="7" borderId="6" xfId="0" applyNumberFormat="1" applyFont="1" applyFill="1" applyBorder="1"/>
    <xf numFmtId="0" fontId="13" fillId="7" borderId="6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170" fontId="12" fillId="0" borderId="0" xfId="0" applyNumberFormat="1" applyFont="1" applyFill="1" applyBorder="1"/>
    <xf numFmtId="10" fontId="12" fillId="0" borderId="0" xfId="0" applyNumberFormat="1" applyFont="1" applyFill="1" applyBorder="1"/>
    <xf numFmtId="171" fontId="12" fillId="0" borderId="0" xfId="0" applyNumberFormat="1" applyFont="1" applyFill="1" applyBorder="1"/>
    <xf numFmtId="10" fontId="12" fillId="0" borderId="0" xfId="0" quotePrefix="1" applyNumberFormat="1" applyFont="1" applyFill="1" applyBorder="1" applyAlignment="1">
      <alignment horizontal="right"/>
    </xf>
    <xf numFmtId="0" fontId="13" fillId="0" borderId="0" xfId="4" applyFont="1" applyFill="1" applyAlignment="1">
      <alignment horizontal="left"/>
    </xf>
    <xf numFmtId="3" fontId="13" fillId="0" borderId="0" xfId="14" applyNumberFormat="1" applyFont="1" applyAlignment="1">
      <alignment vertical="center"/>
    </xf>
    <xf numFmtId="0" fontId="13" fillId="0" borderId="0" xfId="14" applyFont="1" applyAlignment="1">
      <alignment vertical="center"/>
    </xf>
    <xf numFmtId="0" fontId="13" fillId="0" borderId="0" xfId="5" quotePrefix="1" applyFont="1" applyFill="1"/>
    <xf numFmtId="0" fontId="12" fillId="2" borderId="6" xfId="20" applyFont="1" applyFill="1" applyBorder="1"/>
    <xf numFmtId="0" fontId="4" fillId="0" borderId="0" xfId="23" applyFont="1" applyAlignment="1">
      <alignment vertical="top"/>
    </xf>
    <xf numFmtId="3" fontId="13" fillId="0" borderId="2" xfId="4" applyNumberFormat="1" applyFont="1" applyBorder="1" applyAlignment="1">
      <alignment horizontal="right" vertical="center"/>
    </xf>
    <xf numFmtId="165" fontId="13" fillId="0" borderId="2" xfId="4" applyNumberFormat="1" applyFont="1" applyBorder="1" applyAlignment="1">
      <alignment horizontal="right" vertical="center"/>
    </xf>
    <xf numFmtId="165" fontId="13" fillId="0" borderId="2" xfId="4" applyNumberFormat="1" applyFont="1" applyBorder="1" applyAlignment="1">
      <alignment vertical="center"/>
    </xf>
    <xf numFmtId="3" fontId="13" fillId="0" borderId="1" xfId="4" applyNumberFormat="1" applyFont="1" applyBorder="1" applyAlignment="1">
      <alignment vertical="center"/>
    </xf>
    <xf numFmtId="165" fontId="13" fillId="0" borderId="3" xfId="4" applyNumberFormat="1" applyFont="1" applyBorder="1" applyAlignment="1">
      <alignment vertical="center"/>
    </xf>
    <xf numFmtId="3" fontId="13" fillId="0" borderId="3" xfId="4" applyNumberFormat="1" applyFont="1" applyBorder="1" applyAlignment="1">
      <alignment vertical="center"/>
    </xf>
    <xf numFmtId="3" fontId="13" fillId="0" borderId="12" xfId="4" applyNumberFormat="1" applyFont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right" vertical="center" wrapText="1"/>
    </xf>
    <xf numFmtId="3" fontId="13" fillId="0" borderId="2" xfId="20" applyNumberFormat="1" applyFont="1" applyBorder="1" applyAlignment="1">
      <alignment vertical="center"/>
    </xf>
    <xf numFmtId="10" fontId="13" fillId="0" borderId="2" xfId="20" applyNumberFormat="1" applyFont="1" applyBorder="1" applyAlignment="1">
      <alignment vertical="center"/>
    </xf>
    <xf numFmtId="172" fontId="13" fillId="0" borderId="2" xfId="20" applyNumberFormat="1" applyFont="1" applyBorder="1" applyAlignment="1">
      <alignment vertical="center"/>
    </xf>
    <xf numFmtId="3" fontId="12" fillId="2" borderId="6" xfId="20" applyNumberFormat="1" applyFont="1" applyFill="1" applyBorder="1"/>
    <xf numFmtId="9" fontId="12" fillId="2" borderId="6" xfId="25" applyFont="1" applyFill="1" applyBorder="1" applyAlignment="1"/>
    <xf numFmtId="4" fontId="13" fillId="2" borderId="6" xfId="20" applyNumberFormat="1" applyFont="1" applyFill="1" applyBorder="1"/>
    <xf numFmtId="3" fontId="13" fillId="0" borderId="3" xfId="20" applyNumberFormat="1" applyFont="1" applyBorder="1" applyAlignment="1">
      <alignment vertical="center" wrapText="1"/>
    </xf>
    <xf numFmtId="3" fontId="13" fillId="0" borderId="3" xfId="20" applyNumberFormat="1" applyFont="1" applyBorder="1" applyAlignment="1">
      <alignment vertical="center"/>
    </xf>
    <xf numFmtId="3" fontId="13" fillId="0" borderId="4" xfId="20" applyNumberFormat="1" applyFont="1" applyBorder="1" applyAlignment="1">
      <alignment vertical="center"/>
    </xf>
    <xf numFmtId="9" fontId="12" fillId="2" borderId="6" xfId="10" applyFont="1" applyFill="1" applyBorder="1" applyAlignment="1"/>
    <xf numFmtId="3" fontId="13" fillId="0" borderId="1" xfId="20" applyNumberFormat="1" applyFont="1" applyBorder="1" applyAlignment="1">
      <alignment vertical="center"/>
    </xf>
    <xf numFmtId="3" fontId="13" fillId="0" borderId="4" xfId="20" applyNumberFormat="1" applyFont="1" applyBorder="1" applyAlignment="1">
      <alignment horizontal="right" vertical="center"/>
    </xf>
    <xf numFmtId="3" fontId="13" fillId="0" borderId="12" xfId="20" applyNumberFormat="1" applyFont="1" applyBorder="1" applyAlignment="1">
      <alignment vertical="center"/>
    </xf>
    <xf numFmtId="3" fontId="13" fillId="0" borderId="3" xfId="20" applyNumberFormat="1" applyFont="1" applyBorder="1" applyAlignment="1">
      <alignment horizontal="right" vertical="center"/>
    </xf>
    <xf numFmtId="3" fontId="13" fillId="0" borderId="5" xfId="20" applyNumberFormat="1" applyFont="1" applyBorder="1" applyAlignment="1">
      <alignment vertical="center"/>
    </xf>
    <xf numFmtId="3" fontId="13" fillId="0" borderId="12" xfId="20" applyNumberFormat="1" applyFont="1" applyBorder="1" applyAlignment="1">
      <alignment horizontal="right" vertical="center"/>
    </xf>
    <xf numFmtId="0" fontId="13" fillId="2" borderId="10" xfId="20" applyFont="1" applyFill="1" applyBorder="1"/>
    <xf numFmtId="3" fontId="13" fillId="2" borderId="6" xfId="20" applyNumberFormat="1" applyFont="1" applyFill="1" applyBorder="1"/>
    <xf numFmtId="0" fontId="13" fillId="2" borderId="6" xfId="20" applyFont="1" applyFill="1" applyBorder="1"/>
    <xf numFmtId="165" fontId="13" fillId="0" borderId="2" xfId="20" applyNumberFormat="1" applyFont="1" applyBorder="1" applyAlignment="1">
      <alignment vertical="center"/>
    </xf>
    <xf numFmtId="10" fontId="9" fillId="2" borderId="6" xfId="10" applyNumberFormat="1" applyFont="1" applyFill="1" applyBorder="1" applyAlignment="1">
      <alignment vertical="center"/>
    </xf>
    <xf numFmtId="0" fontId="13" fillId="0" borderId="13" xfId="4" applyFont="1" applyBorder="1" applyAlignment="1">
      <alignment horizontal="center" vertical="center"/>
    </xf>
    <xf numFmtId="0" fontId="13" fillId="0" borderId="1" xfId="4" applyFont="1" applyBorder="1" applyAlignment="1">
      <alignment vertical="center"/>
    </xf>
    <xf numFmtId="3" fontId="13" fillId="0" borderId="17" xfId="4" applyNumberFormat="1" applyFont="1" applyBorder="1" applyAlignment="1">
      <alignment horizontal="right" vertical="center"/>
    </xf>
    <xf numFmtId="3" fontId="13" fillId="0" borderId="3" xfId="2" applyNumberFormat="1" applyFont="1" applyBorder="1"/>
    <xf numFmtId="0" fontId="13" fillId="0" borderId="3" xfId="4" applyFont="1" applyBorder="1" applyAlignment="1">
      <alignment vertical="center"/>
    </xf>
    <xf numFmtId="3" fontId="13" fillId="0" borderId="3" xfId="2" applyNumberFormat="1" applyFont="1" applyBorder="1" applyAlignment="1">
      <alignment vertical="center"/>
    </xf>
    <xf numFmtId="0" fontId="13" fillId="0" borderId="4" xfId="4" applyFont="1" applyBorder="1" applyAlignment="1">
      <alignment vertical="center"/>
    </xf>
    <xf numFmtId="0" fontId="13" fillId="0" borderId="9" xfId="4" applyFont="1" applyBorder="1" applyAlignment="1">
      <alignment horizontal="center" vertical="center"/>
    </xf>
    <xf numFmtId="0" fontId="13" fillId="0" borderId="9" xfId="4" applyFont="1" applyBorder="1" applyAlignment="1">
      <alignment horizontal="left" vertical="center"/>
    </xf>
    <xf numFmtId="3" fontId="13" fillId="0" borderId="3" xfId="4" applyNumberFormat="1" applyFont="1" applyBorder="1" applyAlignment="1">
      <alignment horizontal="right" vertical="center"/>
    </xf>
    <xf numFmtId="4" fontId="13" fillId="0" borderId="2" xfId="4" applyNumberFormat="1" applyFont="1" applyBorder="1" applyAlignment="1">
      <alignment horizontal="right" vertical="center"/>
    </xf>
    <xf numFmtId="0" fontId="51" fillId="0" borderId="0" xfId="0" applyFont="1"/>
    <xf numFmtId="0" fontId="12" fillId="5" borderId="7" xfId="4" applyFont="1" applyFill="1" applyBorder="1" applyAlignment="1">
      <alignment vertical="center"/>
    </xf>
    <xf numFmtId="0" fontId="22" fillId="0" borderId="0" xfId="0" applyFont="1"/>
    <xf numFmtId="0" fontId="9" fillId="7" borderId="6" xfId="4" applyFont="1" applyFill="1" applyBorder="1" applyAlignment="1">
      <alignment vertical="center"/>
    </xf>
    <xf numFmtId="0" fontId="9" fillId="7" borderId="6" xfId="0" applyFont="1" applyFill="1" applyBorder="1" applyAlignment="1">
      <alignment horizontal="left"/>
    </xf>
    <xf numFmtId="170" fontId="9" fillId="7" borderId="6" xfId="0" applyNumberFormat="1" applyFont="1" applyFill="1" applyBorder="1"/>
    <xf numFmtId="10" fontId="9" fillId="7" borderId="6" xfId="0" applyNumberFormat="1" applyFont="1" applyFill="1" applyBorder="1"/>
    <xf numFmtId="171" fontId="52" fillId="7" borderId="6" xfId="0" quotePrefix="1" applyNumberFormat="1" applyFont="1" applyFill="1" applyBorder="1" applyAlignment="1">
      <alignment horizontal="right"/>
    </xf>
    <xf numFmtId="10" fontId="52" fillId="7" borderId="6" xfId="0" quotePrefix="1" applyNumberFormat="1" applyFont="1" applyFill="1" applyBorder="1" applyAlignment="1">
      <alignment horizontal="right"/>
    </xf>
    <xf numFmtId="0" fontId="9" fillId="7" borderId="8" xfId="0" applyFont="1" applyFill="1" applyBorder="1"/>
    <xf numFmtId="0" fontId="53" fillId="7" borderId="8" xfId="0" applyFont="1" applyFill="1" applyBorder="1" applyAlignment="1">
      <alignment horizontal="left" indent="1"/>
    </xf>
    <xf numFmtId="170" fontId="9" fillId="7" borderId="8" xfId="0" applyNumberFormat="1" applyFont="1" applyFill="1" applyBorder="1"/>
    <xf numFmtId="10" fontId="9" fillId="7" borderId="8" xfId="0" quotePrefix="1" applyNumberFormat="1" applyFont="1" applyFill="1" applyBorder="1" applyAlignment="1">
      <alignment horizontal="right"/>
    </xf>
    <xf numFmtId="171" fontId="52" fillId="7" borderId="8" xfId="0" quotePrefix="1" applyNumberFormat="1" applyFont="1" applyFill="1" applyBorder="1" applyAlignment="1">
      <alignment horizontal="right"/>
    </xf>
    <xf numFmtId="10" fontId="52" fillId="7" borderId="8" xfId="0" quotePrefix="1" applyNumberFormat="1" applyFont="1" applyFill="1" applyBorder="1" applyAlignment="1">
      <alignment horizontal="right"/>
    </xf>
    <xf numFmtId="0" fontId="9" fillId="0" borderId="6" xfId="0" applyFont="1" applyBorder="1"/>
    <xf numFmtId="0" fontId="53" fillId="0" borderId="6" xfId="0" applyFont="1" applyBorder="1" applyAlignment="1">
      <alignment horizontal="left" indent="3"/>
    </xf>
    <xf numFmtId="170" fontId="9" fillId="0" borderId="6" xfId="0" applyNumberFormat="1" applyFont="1" applyBorder="1"/>
    <xf numFmtId="10" fontId="9" fillId="0" borderId="6" xfId="0" applyNumberFormat="1" applyFont="1" applyBorder="1"/>
    <xf numFmtId="10" fontId="9" fillId="0" borderId="6" xfId="0" applyNumberFormat="1" applyFont="1" applyBorder="1" applyAlignment="1">
      <alignment horizontal="right"/>
    </xf>
    <xf numFmtId="10" fontId="52" fillId="0" borderId="6" xfId="0" applyNumberFormat="1" applyFont="1" applyBorder="1" applyAlignment="1">
      <alignment horizontal="right"/>
    </xf>
    <xf numFmtId="0" fontId="11" fillId="0" borderId="16" xfId="4" applyFont="1" applyBorder="1" applyAlignment="1">
      <alignment horizontal="center" vertical="center"/>
    </xf>
    <xf numFmtId="0" fontId="11" fillId="0" borderId="12" xfId="0" applyFont="1" applyBorder="1" applyAlignment="1">
      <alignment horizontal="left" indent="4"/>
    </xf>
    <xf numFmtId="170" fontId="11" fillId="0" borderId="12" xfId="0" applyNumberFormat="1" applyFont="1" applyBorder="1"/>
    <xf numFmtId="10" fontId="11" fillId="0" borderId="12" xfId="0" applyNumberFormat="1" applyFont="1" applyBorder="1"/>
    <xf numFmtId="10" fontId="11" fillId="0" borderId="12" xfId="0" quotePrefix="1" applyNumberFormat="1" applyFont="1" applyBorder="1" applyAlignment="1">
      <alignment horizontal="right"/>
    </xf>
    <xf numFmtId="171" fontId="18" fillId="0" borderId="3" xfId="0" applyNumberFormat="1" applyFont="1" applyBorder="1"/>
    <xf numFmtId="10" fontId="18" fillId="0" borderId="12" xfId="0" quotePrefix="1" applyNumberFormat="1" applyFont="1" applyBorder="1" applyAlignment="1">
      <alignment horizontal="right"/>
    </xf>
    <xf numFmtId="0" fontId="9" fillId="0" borderId="6" xfId="4" applyFont="1" applyBorder="1" applyAlignment="1">
      <alignment horizontal="center" vertical="center"/>
    </xf>
    <xf numFmtId="10" fontId="9" fillId="0" borderId="6" xfId="0" quotePrefix="1" applyNumberFormat="1" applyFont="1" applyBorder="1" applyAlignment="1">
      <alignment horizontal="right"/>
    </xf>
    <xf numFmtId="171" fontId="52" fillId="0" borderId="6" xfId="0" applyNumberFormat="1" applyFont="1" applyBorder="1"/>
    <xf numFmtId="10" fontId="52" fillId="0" borderId="6" xfId="0" quotePrefix="1" applyNumberFormat="1" applyFont="1" applyBorder="1" applyAlignment="1">
      <alignment horizontal="right"/>
    </xf>
    <xf numFmtId="0" fontId="11" fillId="0" borderId="13" xfId="4" applyFont="1" applyBorder="1" applyAlignment="1">
      <alignment horizontal="center" vertical="center"/>
    </xf>
    <xf numFmtId="0" fontId="11" fillId="0" borderId="2" xfId="0" applyFont="1" applyBorder="1" applyAlignment="1">
      <alignment horizontal="left" indent="4"/>
    </xf>
    <xf numFmtId="170" fontId="11" fillId="0" borderId="2" xfId="0" applyNumberFormat="1" applyFont="1" applyBorder="1"/>
    <xf numFmtId="10" fontId="11" fillId="0" borderId="2" xfId="0" applyNumberFormat="1" applyFont="1" applyBorder="1"/>
    <xf numFmtId="10" fontId="11" fillId="0" borderId="2" xfId="0" quotePrefix="1" applyNumberFormat="1" applyFont="1" applyBorder="1" applyAlignment="1">
      <alignment horizontal="right"/>
    </xf>
    <xf numFmtId="171" fontId="18" fillId="0" borderId="2" xfId="0" applyNumberFormat="1" applyFont="1" applyBorder="1"/>
    <xf numFmtId="10" fontId="18" fillId="0" borderId="2" xfId="0" quotePrefix="1" applyNumberFormat="1" applyFont="1" applyBorder="1" applyAlignment="1">
      <alignment horizontal="right"/>
    </xf>
    <xf numFmtId="171" fontId="18" fillId="0" borderId="12" xfId="0" applyNumberFormat="1" applyFont="1" applyBorder="1"/>
    <xf numFmtId="10" fontId="9" fillId="7" borderId="8" xfId="0" applyNumberFormat="1" applyFont="1" applyFill="1" applyBorder="1"/>
    <xf numFmtId="10" fontId="54" fillId="0" borderId="6" xfId="0" quotePrefix="1" applyNumberFormat="1" applyFont="1" applyBorder="1" applyAlignment="1">
      <alignment horizontal="right"/>
    </xf>
    <xf numFmtId="10" fontId="18" fillId="0" borderId="2" xfId="0" applyNumberFormat="1" applyFont="1" applyBorder="1"/>
    <xf numFmtId="0" fontId="11" fillId="0" borderId="4" xfId="0" applyFont="1" applyBorder="1" applyAlignment="1">
      <alignment horizontal="left" indent="4"/>
    </xf>
    <xf numFmtId="170" fontId="11" fillId="0" borderId="4" xfId="0" applyNumberFormat="1" applyFont="1" applyBorder="1"/>
    <xf numFmtId="10" fontId="11" fillId="0" borderId="4" xfId="0" applyNumberFormat="1" applyFont="1" applyBorder="1"/>
    <xf numFmtId="171" fontId="18" fillId="0" borderId="4" xfId="0" applyNumberFormat="1" applyFont="1" applyBorder="1"/>
    <xf numFmtId="10" fontId="18" fillId="0" borderId="4" xfId="0" applyNumberFormat="1" applyFont="1" applyBorder="1"/>
    <xf numFmtId="0" fontId="9" fillId="7" borderId="6" xfId="0" applyFont="1" applyFill="1" applyBorder="1"/>
    <xf numFmtId="171" fontId="52" fillId="7" borderId="6" xfId="0" applyNumberFormat="1" applyFont="1" applyFill="1" applyBorder="1"/>
    <xf numFmtId="171" fontId="52" fillId="7" borderId="8" xfId="0" applyNumberFormat="1" applyFont="1" applyFill="1" applyBorder="1"/>
    <xf numFmtId="0" fontId="53" fillId="0" borderId="6" xfId="0" applyFont="1" applyBorder="1" applyAlignment="1">
      <alignment horizontal="left" indent="1"/>
    </xf>
    <xf numFmtId="0" fontId="11" fillId="0" borderId="3" xfId="0" applyFont="1" applyBorder="1" applyAlignment="1">
      <alignment horizontal="left" indent="4"/>
    </xf>
    <xf numFmtId="170" fontId="11" fillId="0" borderId="3" xfId="0" applyNumberFormat="1" applyFont="1" applyBorder="1"/>
    <xf numFmtId="10" fontId="11" fillId="0" borderId="3" xfId="0" applyNumberFormat="1" applyFont="1" applyBorder="1"/>
    <xf numFmtId="10" fontId="18" fillId="0" borderId="3" xfId="0" applyNumberFormat="1" applyFont="1" applyBorder="1"/>
    <xf numFmtId="10" fontId="18" fillId="0" borderId="3" xfId="0" applyNumberFormat="1" applyFont="1" applyBorder="1" applyAlignment="1">
      <alignment horizontal="right"/>
    </xf>
    <xf numFmtId="10" fontId="11" fillId="0" borderId="2" xfId="0" applyNumberFormat="1" applyFont="1" applyBorder="1" applyAlignment="1">
      <alignment horizontal="right"/>
    </xf>
    <xf numFmtId="10" fontId="18" fillId="0" borderId="2" xfId="0" applyNumberFormat="1" applyFont="1" applyBorder="1" applyAlignment="1">
      <alignment horizontal="right"/>
    </xf>
    <xf numFmtId="10" fontId="11" fillId="0" borderId="3" xfId="0" applyNumberFormat="1" applyFont="1" applyBorder="1" applyAlignment="1">
      <alignment horizontal="right" indent="1"/>
    </xf>
    <xf numFmtId="10" fontId="52" fillId="0" borderId="6" xfId="0" applyNumberFormat="1" applyFont="1" applyBorder="1"/>
    <xf numFmtId="10" fontId="19" fillId="0" borderId="12" xfId="0" applyNumberFormat="1" applyFont="1" applyBorder="1"/>
    <xf numFmtId="10" fontId="18" fillId="0" borderId="12" xfId="0" applyNumberFormat="1" applyFont="1" applyBorder="1"/>
    <xf numFmtId="0" fontId="11" fillId="0" borderId="6" xfId="4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right"/>
    </xf>
    <xf numFmtId="10" fontId="18" fillId="0" borderId="12" xfId="0" applyNumberFormat="1" applyFont="1" applyBorder="1" applyAlignment="1">
      <alignment horizontal="right"/>
    </xf>
    <xf numFmtId="0" fontId="11" fillId="0" borderId="0" xfId="5" quotePrefix="1" applyFont="1"/>
    <xf numFmtId="0" fontId="11" fillId="0" borderId="0" xfId="14" applyFont="1" applyAlignment="1">
      <alignment vertical="center"/>
    </xf>
    <xf numFmtId="0" fontId="12" fillId="2" borderId="6" xfId="4" applyFont="1" applyFill="1" applyBorder="1" applyAlignment="1">
      <alignment horizontal="left" vertical="center" wrapText="1"/>
    </xf>
    <xf numFmtId="0" fontId="38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left" vertical="center"/>
    </xf>
    <xf numFmtId="0" fontId="12" fillId="2" borderId="7" xfId="20" applyFont="1" applyFill="1" applyBorder="1" applyAlignment="1">
      <alignment horizontal="left" vertical="center" wrapText="1"/>
    </xf>
    <xf numFmtId="0" fontId="12" fillId="2" borderId="15" xfId="20" applyFont="1" applyFill="1" applyBorder="1" applyAlignment="1">
      <alignment horizontal="left" vertical="center" wrapText="1"/>
    </xf>
    <xf numFmtId="0" fontId="12" fillId="2" borderId="6" xfId="20" applyFont="1" applyFill="1" applyBorder="1" applyAlignment="1">
      <alignment horizontal="left" vertical="center" wrapText="1"/>
    </xf>
    <xf numFmtId="0" fontId="12" fillId="2" borderId="6" xfId="20" applyFont="1" applyFill="1" applyBorder="1"/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top" wrapText="1"/>
    </xf>
    <xf numFmtId="49" fontId="15" fillId="0" borderId="0" xfId="13" applyNumberFormat="1" applyFont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center" wrapText="1"/>
    </xf>
  </cellXfs>
  <cellStyles count="27">
    <cellStyle name="Hyperlink" xfId="1" builtinId="8"/>
    <cellStyle name="Normal" xfId="0" builtinId="0"/>
    <cellStyle name="Normal 2" xfId="6" xr:uid="{00000000-0005-0000-0000-000002000000}"/>
    <cellStyle name="Normal 2 2" xfId="14" xr:uid="{00000000-0005-0000-0000-000003000000}"/>
    <cellStyle name="Normal 2 2 3" xfId="23" xr:uid="{00000000-0005-0000-0000-000004000000}"/>
    <cellStyle name="Normal 3" xfId="9" xr:uid="{00000000-0005-0000-0000-000005000000}"/>
    <cellStyle name="Normal 3 2" xfId="18" xr:uid="{00000000-0005-0000-0000-000006000000}"/>
    <cellStyle name="Normal 3 2 2" xfId="22" xr:uid="{00000000-0005-0000-0000-000007000000}"/>
    <cellStyle name="Normal 4" xfId="11" xr:uid="{00000000-0005-0000-0000-000008000000}"/>
    <cellStyle name="Normal 4 2" xfId="19" xr:uid="{00000000-0005-0000-0000-000009000000}"/>
    <cellStyle name="Normal 5" xfId="8" xr:uid="{00000000-0005-0000-0000-00000A000000}"/>
    <cellStyle name="Normal 6" xfId="24" xr:uid="{00000000-0005-0000-0000-00000B000000}"/>
    <cellStyle name="Normal_Mirovinci" xfId="20" xr:uid="{00000000-0005-0000-0000-00000C000000}"/>
    <cellStyle name="Normal_Mirovinci 2" xfId="21" xr:uid="{00000000-0005-0000-0000-00000D000000}"/>
    <cellStyle name="Normal_novozami1" xfId="13" xr:uid="{00000000-0005-0000-0000-00000E000000}"/>
    <cellStyle name="Normal_Obrazac_kapitala" xfId="7" xr:uid="{00000000-0005-0000-0000-00000F000000}"/>
    <cellStyle name="Normal_Pokazatelji banke 30.09.2001" xfId="4" xr:uid="{00000000-0005-0000-0000-000010000000}"/>
    <cellStyle name="Normal_PP 3q2002" xfId="2" xr:uid="{00000000-0005-0000-0000-000011000000}"/>
    <cellStyle name="Normal_Sheet1" xfId="12" xr:uid="{00000000-0005-0000-0000-000012000000}"/>
    <cellStyle name="Normal_Sheet2 2" xfId="16" xr:uid="{00000000-0005-0000-0000-000013000000}"/>
    <cellStyle name="Normal_Statistika_NOVO_30062009 ver 3108 2" xfId="15" xr:uid="{00000000-0005-0000-0000-000014000000}"/>
    <cellStyle name="Obično_List1" xfId="3" xr:uid="{00000000-0005-0000-0000-000015000000}"/>
    <cellStyle name="Obično_POKAZATELJI POSLOVANJA NR 31.12.2007. NOVO" xfId="5" xr:uid="{00000000-0005-0000-0000-000016000000}"/>
    <cellStyle name="Per cent" xfId="26" builtinId="5"/>
    <cellStyle name="Percent 2" xfId="25" xr:uid="{00000000-0005-0000-0000-000018000000}"/>
    <cellStyle name="Percent 2 2 2" xfId="10" xr:uid="{00000000-0005-0000-0000-000019000000}"/>
    <cellStyle name="Style 1 2 2" xfId="17" xr:uid="{00000000-0005-0000-0000-00001A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1419225</xdr:colOff>
      <xdr:row>13</xdr:row>
      <xdr:rowOff>66676</xdr:rowOff>
    </xdr:from>
    <xdr:to>
      <xdr:col>4</xdr:col>
      <xdr:colOff>1495425</xdr:colOff>
      <xdr:row>19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4a" connectionId="1" xr16:uid="{00000000-0016-0000-04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8"/>
  <sheetViews>
    <sheetView tabSelected="1" workbookViewId="0"/>
  </sheetViews>
  <sheetFormatPr defaultColWidth="9.109375" defaultRowHeight="14.4" x14ac:dyDescent="0.3"/>
  <cols>
    <col min="1" max="1" width="3.6640625" style="1" customWidth="1"/>
    <col min="2" max="2" width="12.88671875" style="1" bestFit="1" customWidth="1"/>
    <col min="3" max="3" width="120" style="1" bestFit="1" customWidth="1"/>
    <col min="4" max="16384" width="9.109375" style="1"/>
  </cols>
  <sheetData>
    <row r="2" spans="2:3" ht="27" customHeight="1" x14ac:dyDescent="0.3">
      <c r="C2" s="2" t="s">
        <v>308</v>
      </c>
    </row>
    <row r="4" spans="2:3" ht="24.6" customHeight="1" x14ac:dyDescent="0.3">
      <c r="B4" s="208" t="s">
        <v>109</v>
      </c>
      <c r="C4" s="212" t="s">
        <v>309</v>
      </c>
    </row>
    <row r="5" spans="2:3" ht="24.6" customHeight="1" x14ac:dyDescent="0.3">
      <c r="B5" s="208" t="s">
        <v>110</v>
      </c>
      <c r="C5" s="213" t="s">
        <v>310</v>
      </c>
    </row>
    <row r="6" spans="2:3" ht="24.6" customHeight="1" x14ac:dyDescent="0.3">
      <c r="B6" s="208" t="s">
        <v>111</v>
      </c>
      <c r="C6" s="213" t="s">
        <v>311</v>
      </c>
    </row>
    <row r="7" spans="2:3" ht="24.6" customHeight="1" x14ac:dyDescent="0.3">
      <c r="B7" s="208" t="s">
        <v>112</v>
      </c>
      <c r="C7" s="213" t="s">
        <v>312</v>
      </c>
    </row>
    <row r="8" spans="2:3" ht="24.6" customHeight="1" x14ac:dyDescent="0.3">
      <c r="B8" s="208" t="s">
        <v>113</v>
      </c>
      <c r="C8" s="212" t="s">
        <v>313</v>
      </c>
    </row>
    <row r="9" spans="2:3" ht="24.6" customHeight="1" x14ac:dyDescent="0.3">
      <c r="B9" s="208" t="s">
        <v>114</v>
      </c>
      <c r="C9" s="213" t="s">
        <v>314</v>
      </c>
    </row>
    <row r="10" spans="2:3" ht="24" customHeight="1" x14ac:dyDescent="0.3">
      <c r="B10" s="208" t="s">
        <v>115</v>
      </c>
      <c r="C10" s="213" t="s">
        <v>315</v>
      </c>
    </row>
    <row r="11" spans="2:3" ht="24" customHeight="1" x14ac:dyDescent="0.3">
      <c r="B11" s="208" t="s">
        <v>116</v>
      </c>
      <c r="C11" s="213" t="s">
        <v>316</v>
      </c>
    </row>
    <row r="12" spans="2:3" ht="24" customHeight="1" x14ac:dyDescent="0.3">
      <c r="B12" s="208" t="s">
        <v>117</v>
      </c>
      <c r="C12" s="213" t="s">
        <v>317</v>
      </c>
    </row>
    <row r="13" spans="2:3" ht="24" customHeight="1" x14ac:dyDescent="0.3">
      <c r="B13" s="208" t="s">
        <v>37</v>
      </c>
      <c r="C13" s="213" t="s">
        <v>318</v>
      </c>
    </row>
    <row r="14" spans="2:3" ht="24.75" customHeight="1" x14ac:dyDescent="0.3">
      <c r="B14" s="208" t="s">
        <v>38</v>
      </c>
      <c r="C14" s="214" t="s">
        <v>319</v>
      </c>
    </row>
    <row r="15" spans="2:3" ht="24" customHeight="1" x14ac:dyDescent="0.3">
      <c r="B15" s="208" t="s">
        <v>102</v>
      </c>
      <c r="C15" s="127" t="s">
        <v>320</v>
      </c>
    </row>
    <row r="17" spans="3:3" x14ac:dyDescent="0.3">
      <c r="C17" s="190"/>
    </row>
    <row r="18" spans="3:3" x14ac:dyDescent="0.3">
      <c r="C18" s="284"/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6" location="'drustva za upravljanje IF '!A1" display="Tablica 3." xr:uid="{00000000-0004-0000-0000-000002000000}"/>
    <hyperlink ref="B7" location="'UCITS '!A1" display="Tablica 4." xr:uid="{00000000-0004-0000-0000-000003000000}"/>
    <hyperlink ref="B8" location="AIF!A1" display="Tablica 5." xr:uid="{00000000-0004-0000-0000-000004000000}"/>
    <hyperlink ref="B9" location="'omd&amp;dmd '!A1" display="Tablica 6." xr:uid="{00000000-0004-0000-0000-000005000000}"/>
    <hyperlink ref="B10" location="'omf&amp;dmf '!A1" display="Tablica 7." xr:uid="{00000000-0004-0000-0000-000006000000}"/>
    <hyperlink ref="B11" location="osiguranje_zivot!A1" display="Tablica 8." xr:uid="{00000000-0004-0000-0000-000007000000}"/>
    <hyperlink ref="B12" location="osiguranje_nezivot!A1" display="Tablica 9." xr:uid="{00000000-0004-0000-0000-000008000000}"/>
    <hyperlink ref="B13" location="osiguranje_ukupno!A1" display="Tablica 10." xr:uid="{00000000-0004-0000-0000-000009000000}"/>
    <hyperlink ref="B14" location="leasing!A1" display="Tablica 11." xr:uid="{00000000-0004-0000-0000-00000A000000}"/>
    <hyperlink ref="B15" location="faktoring!A1" display="Tablica 12." xr:uid="{00000000-0004-0000-0000-00000B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5"/>
  <sheetViews>
    <sheetView workbookViewId="0"/>
  </sheetViews>
  <sheetFormatPr defaultRowHeight="13.2" x14ac:dyDescent="0.3"/>
  <cols>
    <col min="1" max="1" width="7.109375" style="84" customWidth="1"/>
    <col min="2" max="2" width="33.5546875" style="84" customWidth="1"/>
    <col min="3" max="3" width="11.33203125" style="84" bestFit="1" customWidth="1"/>
    <col min="4" max="4" width="9.33203125" style="84" customWidth="1"/>
    <col min="5" max="5" width="12.109375" style="84" bestFit="1" customWidth="1"/>
    <col min="6" max="6" width="11" style="84" bestFit="1" customWidth="1"/>
    <col min="7" max="7" width="12.88671875" style="84" customWidth="1"/>
    <col min="8" max="11" width="13.6640625" style="84" customWidth="1"/>
    <col min="12" max="245" width="9.109375" style="84"/>
    <col min="246" max="246" width="7.5546875" style="84" customWidth="1"/>
    <col min="247" max="247" width="31.88671875" style="84" customWidth="1"/>
    <col min="248" max="248" width="15.44140625" style="84" customWidth="1"/>
    <col min="249" max="256" width="13.6640625" style="84" customWidth="1"/>
    <col min="257" max="257" width="10.109375" style="84" bestFit="1" customWidth="1"/>
    <col min="258" max="501" width="9.109375" style="84"/>
    <col min="502" max="502" width="7.5546875" style="84" customWidth="1"/>
    <col min="503" max="503" width="31.88671875" style="84" customWidth="1"/>
    <col min="504" max="504" width="15.44140625" style="84" customWidth="1"/>
    <col min="505" max="512" width="13.6640625" style="84" customWidth="1"/>
    <col min="513" max="513" width="10.109375" style="84" bestFit="1" customWidth="1"/>
    <col min="514" max="757" width="9.109375" style="84"/>
    <col min="758" max="758" width="7.5546875" style="84" customWidth="1"/>
    <col min="759" max="759" width="31.88671875" style="84" customWidth="1"/>
    <col min="760" max="760" width="15.44140625" style="84" customWidth="1"/>
    <col min="761" max="768" width="13.6640625" style="84" customWidth="1"/>
    <col min="769" max="769" width="10.109375" style="84" bestFit="1" customWidth="1"/>
    <col min="770" max="1013" width="9.109375" style="84"/>
    <col min="1014" max="1014" width="7.5546875" style="84" customWidth="1"/>
    <col min="1015" max="1015" width="31.88671875" style="84" customWidth="1"/>
    <col min="1016" max="1016" width="15.44140625" style="84" customWidth="1"/>
    <col min="1017" max="1024" width="13.6640625" style="84" customWidth="1"/>
    <col min="1025" max="1025" width="10.109375" style="84" bestFit="1" customWidth="1"/>
    <col min="1026" max="1269" width="9.109375" style="84"/>
    <col min="1270" max="1270" width="7.5546875" style="84" customWidth="1"/>
    <col min="1271" max="1271" width="31.88671875" style="84" customWidth="1"/>
    <col min="1272" max="1272" width="15.44140625" style="84" customWidth="1"/>
    <col min="1273" max="1280" width="13.6640625" style="84" customWidth="1"/>
    <col min="1281" max="1281" width="10.109375" style="84" bestFit="1" customWidth="1"/>
    <col min="1282" max="1525" width="9.109375" style="84"/>
    <col min="1526" max="1526" width="7.5546875" style="84" customWidth="1"/>
    <col min="1527" max="1527" width="31.88671875" style="84" customWidth="1"/>
    <col min="1528" max="1528" width="15.44140625" style="84" customWidth="1"/>
    <col min="1529" max="1536" width="13.6640625" style="84" customWidth="1"/>
    <col min="1537" max="1537" width="10.109375" style="84" bestFit="1" customWidth="1"/>
    <col min="1538" max="1781" width="9.109375" style="84"/>
    <col min="1782" max="1782" width="7.5546875" style="84" customWidth="1"/>
    <col min="1783" max="1783" width="31.88671875" style="84" customWidth="1"/>
    <col min="1784" max="1784" width="15.44140625" style="84" customWidth="1"/>
    <col min="1785" max="1792" width="13.6640625" style="84" customWidth="1"/>
    <col min="1793" max="1793" width="10.109375" style="84" bestFit="1" customWidth="1"/>
    <col min="1794" max="2037" width="9.109375" style="84"/>
    <col min="2038" max="2038" width="7.5546875" style="84" customWidth="1"/>
    <col min="2039" max="2039" width="31.88671875" style="84" customWidth="1"/>
    <col min="2040" max="2040" width="15.44140625" style="84" customWidth="1"/>
    <col min="2041" max="2048" width="13.6640625" style="84" customWidth="1"/>
    <col min="2049" max="2049" width="10.109375" style="84" bestFit="1" customWidth="1"/>
    <col min="2050" max="2293" width="9.109375" style="84"/>
    <col min="2294" max="2294" width="7.5546875" style="84" customWidth="1"/>
    <col min="2295" max="2295" width="31.88671875" style="84" customWidth="1"/>
    <col min="2296" max="2296" width="15.44140625" style="84" customWidth="1"/>
    <col min="2297" max="2304" width="13.6640625" style="84" customWidth="1"/>
    <col min="2305" max="2305" width="10.109375" style="84" bestFit="1" customWidth="1"/>
    <col min="2306" max="2549" width="9.109375" style="84"/>
    <col min="2550" max="2550" width="7.5546875" style="84" customWidth="1"/>
    <col min="2551" max="2551" width="31.88671875" style="84" customWidth="1"/>
    <col min="2552" max="2552" width="15.44140625" style="84" customWidth="1"/>
    <col min="2553" max="2560" width="13.6640625" style="84" customWidth="1"/>
    <col min="2561" max="2561" width="10.109375" style="84" bestFit="1" customWidth="1"/>
    <col min="2562" max="2805" width="9.109375" style="84"/>
    <col min="2806" max="2806" width="7.5546875" style="84" customWidth="1"/>
    <col min="2807" max="2807" width="31.88671875" style="84" customWidth="1"/>
    <col min="2808" max="2808" width="15.44140625" style="84" customWidth="1"/>
    <col min="2809" max="2816" width="13.6640625" style="84" customWidth="1"/>
    <col min="2817" max="2817" width="10.109375" style="84" bestFit="1" customWidth="1"/>
    <col min="2818" max="3061" width="9.109375" style="84"/>
    <col min="3062" max="3062" width="7.5546875" style="84" customWidth="1"/>
    <col min="3063" max="3063" width="31.88671875" style="84" customWidth="1"/>
    <col min="3064" max="3064" width="15.44140625" style="84" customWidth="1"/>
    <col min="3065" max="3072" width="13.6640625" style="84" customWidth="1"/>
    <col min="3073" max="3073" width="10.109375" style="84" bestFit="1" customWidth="1"/>
    <col min="3074" max="3317" width="9.109375" style="84"/>
    <col min="3318" max="3318" width="7.5546875" style="84" customWidth="1"/>
    <col min="3319" max="3319" width="31.88671875" style="84" customWidth="1"/>
    <col min="3320" max="3320" width="15.44140625" style="84" customWidth="1"/>
    <col min="3321" max="3328" width="13.6640625" style="84" customWidth="1"/>
    <col min="3329" max="3329" width="10.109375" style="84" bestFit="1" customWidth="1"/>
    <col min="3330" max="3573" width="9.109375" style="84"/>
    <col min="3574" max="3574" width="7.5546875" style="84" customWidth="1"/>
    <col min="3575" max="3575" width="31.88671875" style="84" customWidth="1"/>
    <col min="3576" max="3576" width="15.44140625" style="84" customWidth="1"/>
    <col min="3577" max="3584" width="13.6640625" style="84" customWidth="1"/>
    <col min="3585" max="3585" width="10.109375" style="84" bestFit="1" customWidth="1"/>
    <col min="3586" max="3829" width="9.109375" style="84"/>
    <col min="3830" max="3830" width="7.5546875" style="84" customWidth="1"/>
    <col min="3831" max="3831" width="31.88671875" style="84" customWidth="1"/>
    <col min="3832" max="3832" width="15.44140625" style="84" customWidth="1"/>
    <col min="3833" max="3840" width="13.6640625" style="84" customWidth="1"/>
    <col min="3841" max="3841" width="10.109375" style="84" bestFit="1" customWidth="1"/>
    <col min="3842" max="4085" width="9.109375" style="84"/>
    <col min="4086" max="4086" width="7.5546875" style="84" customWidth="1"/>
    <col min="4087" max="4087" width="31.88671875" style="84" customWidth="1"/>
    <col min="4088" max="4088" width="15.44140625" style="84" customWidth="1"/>
    <col min="4089" max="4096" width="13.6640625" style="84" customWidth="1"/>
    <col min="4097" max="4097" width="10.109375" style="84" bestFit="1" customWidth="1"/>
    <col min="4098" max="4341" width="9.109375" style="84"/>
    <col min="4342" max="4342" width="7.5546875" style="84" customWidth="1"/>
    <col min="4343" max="4343" width="31.88671875" style="84" customWidth="1"/>
    <col min="4344" max="4344" width="15.44140625" style="84" customWidth="1"/>
    <col min="4345" max="4352" width="13.6640625" style="84" customWidth="1"/>
    <col min="4353" max="4353" width="10.109375" style="84" bestFit="1" customWidth="1"/>
    <col min="4354" max="4597" width="9.109375" style="84"/>
    <col min="4598" max="4598" width="7.5546875" style="84" customWidth="1"/>
    <col min="4599" max="4599" width="31.88671875" style="84" customWidth="1"/>
    <col min="4600" max="4600" width="15.44140625" style="84" customWidth="1"/>
    <col min="4601" max="4608" width="13.6640625" style="84" customWidth="1"/>
    <col min="4609" max="4609" width="10.109375" style="84" bestFit="1" customWidth="1"/>
    <col min="4610" max="4853" width="9.109375" style="84"/>
    <col min="4854" max="4854" width="7.5546875" style="84" customWidth="1"/>
    <col min="4855" max="4855" width="31.88671875" style="84" customWidth="1"/>
    <col min="4856" max="4856" width="15.44140625" style="84" customWidth="1"/>
    <col min="4857" max="4864" width="13.6640625" style="84" customWidth="1"/>
    <col min="4865" max="4865" width="10.109375" style="84" bestFit="1" customWidth="1"/>
    <col min="4866" max="5109" width="9.109375" style="84"/>
    <col min="5110" max="5110" width="7.5546875" style="84" customWidth="1"/>
    <col min="5111" max="5111" width="31.88671875" style="84" customWidth="1"/>
    <col min="5112" max="5112" width="15.44140625" style="84" customWidth="1"/>
    <col min="5113" max="5120" width="13.6640625" style="84" customWidth="1"/>
    <col min="5121" max="5121" width="10.109375" style="84" bestFit="1" customWidth="1"/>
    <col min="5122" max="5365" width="9.109375" style="84"/>
    <col min="5366" max="5366" width="7.5546875" style="84" customWidth="1"/>
    <col min="5367" max="5367" width="31.88671875" style="84" customWidth="1"/>
    <col min="5368" max="5368" width="15.44140625" style="84" customWidth="1"/>
    <col min="5369" max="5376" width="13.6640625" style="84" customWidth="1"/>
    <col min="5377" max="5377" width="10.109375" style="84" bestFit="1" customWidth="1"/>
    <col min="5378" max="5621" width="9.109375" style="84"/>
    <col min="5622" max="5622" width="7.5546875" style="84" customWidth="1"/>
    <col min="5623" max="5623" width="31.88671875" style="84" customWidth="1"/>
    <col min="5624" max="5624" width="15.44140625" style="84" customWidth="1"/>
    <col min="5625" max="5632" width="13.6640625" style="84" customWidth="1"/>
    <col min="5633" max="5633" width="10.109375" style="84" bestFit="1" customWidth="1"/>
    <col min="5634" max="5877" width="9.109375" style="84"/>
    <col min="5878" max="5878" width="7.5546875" style="84" customWidth="1"/>
    <col min="5879" max="5879" width="31.88671875" style="84" customWidth="1"/>
    <col min="5880" max="5880" width="15.44140625" style="84" customWidth="1"/>
    <col min="5881" max="5888" width="13.6640625" style="84" customWidth="1"/>
    <col min="5889" max="5889" width="10.109375" style="84" bestFit="1" customWidth="1"/>
    <col min="5890" max="6133" width="9.109375" style="84"/>
    <col min="6134" max="6134" width="7.5546875" style="84" customWidth="1"/>
    <col min="6135" max="6135" width="31.88671875" style="84" customWidth="1"/>
    <col min="6136" max="6136" width="15.44140625" style="84" customWidth="1"/>
    <col min="6137" max="6144" width="13.6640625" style="84" customWidth="1"/>
    <col min="6145" max="6145" width="10.109375" style="84" bestFit="1" customWidth="1"/>
    <col min="6146" max="6389" width="9.109375" style="84"/>
    <col min="6390" max="6390" width="7.5546875" style="84" customWidth="1"/>
    <col min="6391" max="6391" width="31.88671875" style="84" customWidth="1"/>
    <col min="6392" max="6392" width="15.44140625" style="84" customWidth="1"/>
    <col min="6393" max="6400" width="13.6640625" style="84" customWidth="1"/>
    <col min="6401" max="6401" width="10.109375" style="84" bestFit="1" customWidth="1"/>
    <col min="6402" max="6645" width="9.109375" style="84"/>
    <col min="6646" max="6646" width="7.5546875" style="84" customWidth="1"/>
    <col min="6647" max="6647" width="31.88671875" style="84" customWidth="1"/>
    <col min="6648" max="6648" width="15.44140625" style="84" customWidth="1"/>
    <col min="6649" max="6656" width="13.6640625" style="84" customWidth="1"/>
    <col min="6657" max="6657" width="10.109375" style="84" bestFit="1" customWidth="1"/>
    <col min="6658" max="6901" width="9.109375" style="84"/>
    <col min="6902" max="6902" width="7.5546875" style="84" customWidth="1"/>
    <col min="6903" max="6903" width="31.88671875" style="84" customWidth="1"/>
    <col min="6904" max="6904" width="15.44140625" style="84" customWidth="1"/>
    <col min="6905" max="6912" width="13.6640625" style="84" customWidth="1"/>
    <col min="6913" max="6913" width="10.109375" style="84" bestFit="1" customWidth="1"/>
    <col min="6914" max="7157" width="9.109375" style="84"/>
    <col min="7158" max="7158" width="7.5546875" style="84" customWidth="1"/>
    <col min="7159" max="7159" width="31.88671875" style="84" customWidth="1"/>
    <col min="7160" max="7160" width="15.44140625" style="84" customWidth="1"/>
    <col min="7161" max="7168" width="13.6640625" style="84" customWidth="1"/>
    <col min="7169" max="7169" width="10.109375" style="84" bestFit="1" customWidth="1"/>
    <col min="7170" max="7413" width="9.109375" style="84"/>
    <col min="7414" max="7414" width="7.5546875" style="84" customWidth="1"/>
    <col min="7415" max="7415" width="31.88671875" style="84" customWidth="1"/>
    <col min="7416" max="7416" width="15.44140625" style="84" customWidth="1"/>
    <col min="7417" max="7424" width="13.6640625" style="84" customWidth="1"/>
    <col min="7425" max="7425" width="10.109375" style="84" bestFit="1" customWidth="1"/>
    <col min="7426" max="7669" width="9.109375" style="84"/>
    <col min="7670" max="7670" width="7.5546875" style="84" customWidth="1"/>
    <col min="7671" max="7671" width="31.88671875" style="84" customWidth="1"/>
    <col min="7672" max="7672" width="15.44140625" style="84" customWidth="1"/>
    <col min="7673" max="7680" width="13.6640625" style="84" customWidth="1"/>
    <col min="7681" max="7681" width="10.109375" style="84" bestFit="1" customWidth="1"/>
    <col min="7682" max="7925" width="9.109375" style="84"/>
    <col min="7926" max="7926" width="7.5546875" style="84" customWidth="1"/>
    <col min="7927" max="7927" width="31.88671875" style="84" customWidth="1"/>
    <col min="7928" max="7928" width="15.44140625" style="84" customWidth="1"/>
    <col min="7929" max="7936" width="13.6640625" style="84" customWidth="1"/>
    <col min="7937" max="7937" width="10.109375" style="84" bestFit="1" customWidth="1"/>
    <col min="7938" max="8181" width="9.109375" style="84"/>
    <col min="8182" max="8182" width="7.5546875" style="84" customWidth="1"/>
    <col min="8183" max="8183" width="31.88671875" style="84" customWidth="1"/>
    <col min="8184" max="8184" width="15.44140625" style="84" customWidth="1"/>
    <col min="8185" max="8192" width="13.6640625" style="84" customWidth="1"/>
    <col min="8193" max="8193" width="10.109375" style="84" bestFit="1" customWidth="1"/>
    <col min="8194" max="8437" width="9.109375" style="84"/>
    <col min="8438" max="8438" width="7.5546875" style="84" customWidth="1"/>
    <col min="8439" max="8439" width="31.88671875" style="84" customWidth="1"/>
    <col min="8440" max="8440" width="15.44140625" style="84" customWidth="1"/>
    <col min="8441" max="8448" width="13.6640625" style="84" customWidth="1"/>
    <col min="8449" max="8449" width="10.109375" style="84" bestFit="1" customWidth="1"/>
    <col min="8450" max="8693" width="9.109375" style="84"/>
    <col min="8694" max="8694" width="7.5546875" style="84" customWidth="1"/>
    <col min="8695" max="8695" width="31.88671875" style="84" customWidth="1"/>
    <col min="8696" max="8696" width="15.44140625" style="84" customWidth="1"/>
    <col min="8697" max="8704" width="13.6640625" style="84" customWidth="1"/>
    <col min="8705" max="8705" width="10.109375" style="84" bestFit="1" customWidth="1"/>
    <col min="8706" max="8949" width="9.109375" style="84"/>
    <col min="8950" max="8950" width="7.5546875" style="84" customWidth="1"/>
    <col min="8951" max="8951" width="31.88671875" style="84" customWidth="1"/>
    <col min="8952" max="8952" width="15.44140625" style="84" customWidth="1"/>
    <col min="8953" max="8960" width="13.6640625" style="84" customWidth="1"/>
    <col min="8961" max="8961" width="10.109375" style="84" bestFit="1" customWidth="1"/>
    <col min="8962" max="9205" width="9.109375" style="84"/>
    <col min="9206" max="9206" width="7.5546875" style="84" customWidth="1"/>
    <col min="9207" max="9207" width="31.88671875" style="84" customWidth="1"/>
    <col min="9208" max="9208" width="15.44140625" style="84" customWidth="1"/>
    <col min="9209" max="9216" width="13.6640625" style="84" customWidth="1"/>
    <col min="9217" max="9217" width="10.109375" style="84" bestFit="1" customWidth="1"/>
    <col min="9218" max="9461" width="9.109375" style="84"/>
    <col min="9462" max="9462" width="7.5546875" style="84" customWidth="1"/>
    <col min="9463" max="9463" width="31.88671875" style="84" customWidth="1"/>
    <col min="9464" max="9464" width="15.44140625" style="84" customWidth="1"/>
    <col min="9465" max="9472" width="13.6640625" style="84" customWidth="1"/>
    <col min="9473" max="9473" width="10.109375" style="84" bestFit="1" customWidth="1"/>
    <col min="9474" max="9717" width="9.109375" style="84"/>
    <col min="9718" max="9718" width="7.5546875" style="84" customWidth="1"/>
    <col min="9719" max="9719" width="31.88671875" style="84" customWidth="1"/>
    <col min="9720" max="9720" width="15.44140625" style="84" customWidth="1"/>
    <col min="9721" max="9728" width="13.6640625" style="84" customWidth="1"/>
    <col min="9729" max="9729" width="10.109375" style="84" bestFit="1" customWidth="1"/>
    <col min="9730" max="9973" width="9.109375" style="84"/>
    <col min="9974" max="9974" width="7.5546875" style="84" customWidth="1"/>
    <col min="9975" max="9975" width="31.88671875" style="84" customWidth="1"/>
    <col min="9976" max="9976" width="15.44140625" style="84" customWidth="1"/>
    <col min="9977" max="9984" width="13.6640625" style="84" customWidth="1"/>
    <col min="9985" max="9985" width="10.109375" style="84" bestFit="1" customWidth="1"/>
    <col min="9986" max="10229" width="9.109375" style="84"/>
    <col min="10230" max="10230" width="7.5546875" style="84" customWidth="1"/>
    <col min="10231" max="10231" width="31.88671875" style="84" customWidth="1"/>
    <col min="10232" max="10232" width="15.44140625" style="84" customWidth="1"/>
    <col min="10233" max="10240" width="13.6640625" style="84" customWidth="1"/>
    <col min="10241" max="10241" width="10.109375" style="84" bestFit="1" customWidth="1"/>
    <col min="10242" max="10485" width="9.109375" style="84"/>
    <col min="10486" max="10486" width="7.5546875" style="84" customWidth="1"/>
    <col min="10487" max="10487" width="31.88671875" style="84" customWidth="1"/>
    <col min="10488" max="10488" width="15.44140625" style="84" customWidth="1"/>
    <col min="10489" max="10496" width="13.6640625" style="84" customWidth="1"/>
    <col min="10497" max="10497" width="10.109375" style="84" bestFit="1" customWidth="1"/>
    <col min="10498" max="10741" width="9.109375" style="84"/>
    <col min="10742" max="10742" width="7.5546875" style="84" customWidth="1"/>
    <col min="10743" max="10743" width="31.88671875" style="84" customWidth="1"/>
    <col min="10744" max="10744" width="15.44140625" style="84" customWidth="1"/>
    <col min="10745" max="10752" width="13.6640625" style="84" customWidth="1"/>
    <col min="10753" max="10753" width="10.109375" style="84" bestFit="1" customWidth="1"/>
    <col min="10754" max="10997" width="9.109375" style="84"/>
    <col min="10998" max="10998" width="7.5546875" style="84" customWidth="1"/>
    <col min="10999" max="10999" width="31.88671875" style="84" customWidth="1"/>
    <col min="11000" max="11000" width="15.44140625" style="84" customWidth="1"/>
    <col min="11001" max="11008" width="13.6640625" style="84" customWidth="1"/>
    <col min="11009" max="11009" width="10.109375" style="84" bestFit="1" customWidth="1"/>
    <col min="11010" max="11253" width="9.109375" style="84"/>
    <col min="11254" max="11254" width="7.5546875" style="84" customWidth="1"/>
    <col min="11255" max="11255" width="31.88671875" style="84" customWidth="1"/>
    <col min="11256" max="11256" width="15.44140625" style="84" customWidth="1"/>
    <col min="11257" max="11264" width="13.6640625" style="84" customWidth="1"/>
    <col min="11265" max="11265" width="10.109375" style="84" bestFit="1" customWidth="1"/>
    <col min="11266" max="11509" width="9.109375" style="84"/>
    <col min="11510" max="11510" width="7.5546875" style="84" customWidth="1"/>
    <col min="11511" max="11511" width="31.88671875" style="84" customWidth="1"/>
    <col min="11512" max="11512" width="15.44140625" style="84" customWidth="1"/>
    <col min="11513" max="11520" width="13.6640625" style="84" customWidth="1"/>
    <col min="11521" max="11521" width="10.109375" style="84" bestFit="1" customWidth="1"/>
    <col min="11522" max="11765" width="9.109375" style="84"/>
    <col min="11766" max="11766" width="7.5546875" style="84" customWidth="1"/>
    <col min="11767" max="11767" width="31.88671875" style="84" customWidth="1"/>
    <col min="11768" max="11768" width="15.44140625" style="84" customWidth="1"/>
    <col min="11769" max="11776" width="13.6640625" style="84" customWidth="1"/>
    <col min="11777" max="11777" width="10.109375" style="84" bestFit="1" customWidth="1"/>
    <col min="11778" max="12021" width="9.109375" style="84"/>
    <col min="12022" max="12022" width="7.5546875" style="84" customWidth="1"/>
    <col min="12023" max="12023" width="31.88671875" style="84" customWidth="1"/>
    <col min="12024" max="12024" width="15.44140625" style="84" customWidth="1"/>
    <col min="12025" max="12032" width="13.6640625" style="84" customWidth="1"/>
    <col min="12033" max="12033" width="10.109375" style="84" bestFit="1" customWidth="1"/>
    <col min="12034" max="12277" width="9.109375" style="84"/>
    <col min="12278" max="12278" width="7.5546875" style="84" customWidth="1"/>
    <col min="12279" max="12279" width="31.88671875" style="84" customWidth="1"/>
    <col min="12280" max="12280" width="15.44140625" style="84" customWidth="1"/>
    <col min="12281" max="12288" width="13.6640625" style="84" customWidth="1"/>
    <col min="12289" max="12289" width="10.109375" style="84" bestFit="1" customWidth="1"/>
    <col min="12290" max="12533" width="9.109375" style="84"/>
    <col min="12534" max="12534" width="7.5546875" style="84" customWidth="1"/>
    <col min="12535" max="12535" width="31.88671875" style="84" customWidth="1"/>
    <col min="12536" max="12536" width="15.44140625" style="84" customWidth="1"/>
    <col min="12537" max="12544" width="13.6640625" style="84" customWidth="1"/>
    <col min="12545" max="12545" width="10.109375" style="84" bestFit="1" customWidth="1"/>
    <col min="12546" max="12789" width="9.109375" style="84"/>
    <col min="12790" max="12790" width="7.5546875" style="84" customWidth="1"/>
    <col min="12791" max="12791" width="31.88671875" style="84" customWidth="1"/>
    <col min="12792" max="12792" width="15.44140625" style="84" customWidth="1"/>
    <col min="12793" max="12800" width="13.6640625" style="84" customWidth="1"/>
    <col min="12801" max="12801" width="10.109375" style="84" bestFit="1" customWidth="1"/>
    <col min="12802" max="13045" width="9.109375" style="84"/>
    <col min="13046" max="13046" width="7.5546875" style="84" customWidth="1"/>
    <col min="13047" max="13047" width="31.88671875" style="84" customWidth="1"/>
    <col min="13048" max="13048" width="15.44140625" style="84" customWidth="1"/>
    <col min="13049" max="13056" width="13.6640625" style="84" customWidth="1"/>
    <col min="13057" max="13057" width="10.109375" style="84" bestFit="1" customWidth="1"/>
    <col min="13058" max="13301" width="9.109375" style="84"/>
    <col min="13302" max="13302" width="7.5546875" style="84" customWidth="1"/>
    <col min="13303" max="13303" width="31.88671875" style="84" customWidth="1"/>
    <col min="13304" max="13304" width="15.44140625" style="84" customWidth="1"/>
    <col min="13305" max="13312" width="13.6640625" style="84" customWidth="1"/>
    <col min="13313" max="13313" width="10.109375" style="84" bestFit="1" customWidth="1"/>
    <col min="13314" max="13557" width="9.109375" style="84"/>
    <col min="13558" max="13558" width="7.5546875" style="84" customWidth="1"/>
    <col min="13559" max="13559" width="31.88671875" style="84" customWidth="1"/>
    <col min="13560" max="13560" width="15.44140625" style="84" customWidth="1"/>
    <col min="13561" max="13568" width="13.6640625" style="84" customWidth="1"/>
    <col min="13569" max="13569" width="10.109375" style="84" bestFit="1" customWidth="1"/>
    <col min="13570" max="13813" width="9.109375" style="84"/>
    <col min="13814" max="13814" width="7.5546875" style="84" customWidth="1"/>
    <col min="13815" max="13815" width="31.88671875" style="84" customWidth="1"/>
    <col min="13816" max="13816" width="15.44140625" style="84" customWidth="1"/>
    <col min="13817" max="13824" width="13.6640625" style="84" customWidth="1"/>
    <col min="13825" max="13825" width="10.109375" style="84" bestFit="1" customWidth="1"/>
    <col min="13826" max="14069" width="9.109375" style="84"/>
    <col min="14070" max="14070" width="7.5546875" style="84" customWidth="1"/>
    <col min="14071" max="14071" width="31.88671875" style="84" customWidth="1"/>
    <col min="14072" max="14072" width="15.44140625" style="84" customWidth="1"/>
    <col min="14073" max="14080" width="13.6640625" style="84" customWidth="1"/>
    <col min="14081" max="14081" width="10.109375" style="84" bestFit="1" customWidth="1"/>
    <col min="14082" max="14325" width="9.109375" style="84"/>
    <col min="14326" max="14326" width="7.5546875" style="84" customWidth="1"/>
    <col min="14327" max="14327" width="31.88671875" style="84" customWidth="1"/>
    <col min="14328" max="14328" width="15.44140625" style="84" customWidth="1"/>
    <col min="14329" max="14336" width="13.6640625" style="84" customWidth="1"/>
    <col min="14337" max="14337" width="10.109375" style="84" bestFit="1" customWidth="1"/>
    <col min="14338" max="14581" width="9.109375" style="84"/>
    <col min="14582" max="14582" width="7.5546875" style="84" customWidth="1"/>
    <col min="14583" max="14583" width="31.88671875" style="84" customWidth="1"/>
    <col min="14584" max="14584" width="15.44140625" style="84" customWidth="1"/>
    <col min="14585" max="14592" width="13.6640625" style="84" customWidth="1"/>
    <col min="14593" max="14593" width="10.109375" style="84" bestFit="1" customWidth="1"/>
    <col min="14594" max="14837" width="9.109375" style="84"/>
    <col min="14838" max="14838" width="7.5546875" style="84" customWidth="1"/>
    <col min="14839" max="14839" width="31.88671875" style="84" customWidth="1"/>
    <col min="14840" max="14840" width="15.44140625" style="84" customWidth="1"/>
    <col min="14841" max="14848" width="13.6640625" style="84" customWidth="1"/>
    <col min="14849" max="14849" width="10.109375" style="84" bestFit="1" customWidth="1"/>
    <col min="14850" max="15093" width="9.109375" style="84"/>
    <col min="15094" max="15094" width="7.5546875" style="84" customWidth="1"/>
    <col min="15095" max="15095" width="31.88671875" style="84" customWidth="1"/>
    <col min="15096" max="15096" width="15.44140625" style="84" customWidth="1"/>
    <col min="15097" max="15104" width="13.6640625" style="84" customWidth="1"/>
    <col min="15105" max="15105" width="10.109375" style="84" bestFit="1" customWidth="1"/>
    <col min="15106" max="15349" width="9.109375" style="84"/>
    <col min="15350" max="15350" width="7.5546875" style="84" customWidth="1"/>
    <col min="15351" max="15351" width="31.88671875" style="84" customWidth="1"/>
    <col min="15352" max="15352" width="15.44140625" style="84" customWidth="1"/>
    <col min="15353" max="15360" width="13.6640625" style="84" customWidth="1"/>
    <col min="15361" max="15361" width="10.109375" style="84" bestFit="1" customWidth="1"/>
    <col min="15362" max="15605" width="9.109375" style="84"/>
    <col min="15606" max="15606" width="7.5546875" style="84" customWidth="1"/>
    <col min="15607" max="15607" width="31.88671875" style="84" customWidth="1"/>
    <col min="15608" max="15608" width="15.44140625" style="84" customWidth="1"/>
    <col min="15609" max="15616" width="13.6640625" style="84" customWidth="1"/>
    <col min="15617" max="15617" width="10.109375" style="84" bestFit="1" customWidth="1"/>
    <col min="15618" max="15861" width="9.109375" style="84"/>
    <col min="15862" max="15862" width="7.5546875" style="84" customWidth="1"/>
    <col min="15863" max="15863" width="31.88671875" style="84" customWidth="1"/>
    <col min="15864" max="15864" width="15.44140625" style="84" customWidth="1"/>
    <col min="15865" max="15872" width="13.6640625" style="84" customWidth="1"/>
    <col min="15873" max="15873" width="10.109375" style="84" bestFit="1" customWidth="1"/>
    <col min="15874" max="16117" width="9.109375" style="84"/>
    <col min="16118" max="16118" width="7.5546875" style="84" customWidth="1"/>
    <col min="16119" max="16119" width="31.88671875" style="84" customWidth="1"/>
    <col min="16120" max="16120" width="15.44140625" style="84" customWidth="1"/>
    <col min="16121" max="16128" width="13.6640625" style="84" customWidth="1"/>
    <col min="16129" max="16129" width="10.109375" style="84" bestFit="1" customWidth="1"/>
    <col min="16130" max="16373" width="9.109375" style="84"/>
    <col min="16374" max="16384" width="9.109375" style="84" customWidth="1"/>
  </cols>
  <sheetData>
    <row r="1" spans="1:14" s="82" customFormat="1" x14ac:dyDescent="0.3">
      <c r="A1" s="124" t="s">
        <v>36</v>
      </c>
    </row>
    <row r="2" spans="1:14" s="82" customFormat="1" x14ac:dyDescent="0.3">
      <c r="A2" s="125" t="s">
        <v>338</v>
      </c>
      <c r="B2" s="81"/>
      <c r="C2" s="81"/>
      <c r="D2" s="81"/>
      <c r="E2" s="81"/>
      <c r="F2" s="81"/>
      <c r="G2" s="81"/>
    </row>
    <row r="3" spans="1:14" x14ac:dyDescent="0.3">
      <c r="A3" s="81" t="s">
        <v>180</v>
      </c>
      <c r="B3" s="83"/>
      <c r="C3" s="83"/>
      <c r="D3" s="83"/>
      <c r="E3" s="83"/>
      <c r="F3" s="83"/>
      <c r="G3" s="83"/>
    </row>
    <row r="4" spans="1:14" x14ac:dyDescent="0.3">
      <c r="A4" s="83"/>
      <c r="B4" s="83"/>
      <c r="C4" s="83"/>
      <c r="D4" s="83"/>
      <c r="E4" s="83"/>
      <c r="F4" s="83"/>
      <c r="G4" s="83"/>
    </row>
    <row r="5" spans="1:14" ht="30.6" x14ac:dyDescent="0.3">
      <c r="A5" s="29" t="s">
        <v>5</v>
      </c>
      <c r="B5" s="30" t="s">
        <v>13</v>
      </c>
      <c r="C5" s="30" t="s">
        <v>14</v>
      </c>
      <c r="D5" s="30" t="s">
        <v>15</v>
      </c>
      <c r="E5" s="30" t="s">
        <v>344</v>
      </c>
      <c r="F5" s="30" t="s">
        <v>345</v>
      </c>
      <c r="G5" s="26" t="s">
        <v>16</v>
      </c>
    </row>
    <row r="6" spans="1:14" x14ac:dyDescent="0.3">
      <c r="A6" s="85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</row>
    <row r="7" spans="1:14" s="67" customFormat="1" x14ac:dyDescent="0.3">
      <c r="A7" s="87">
        <v>1</v>
      </c>
      <c r="B7" s="31" t="s">
        <v>305</v>
      </c>
      <c r="C7" s="32">
        <v>433812575.12</v>
      </c>
      <c r="D7" s="73">
        <v>0.14057735086924944</v>
      </c>
      <c r="E7" s="72">
        <v>116846810.45</v>
      </c>
      <c r="F7" s="73">
        <v>0.15042327322674778</v>
      </c>
      <c r="G7" s="33">
        <v>2308043.64</v>
      </c>
      <c r="I7" s="84"/>
      <c r="J7" s="84"/>
      <c r="K7" s="84"/>
      <c r="L7" s="84"/>
      <c r="M7" s="84"/>
      <c r="N7" s="84"/>
    </row>
    <row r="8" spans="1:14" x14ac:dyDescent="0.3">
      <c r="A8" s="88">
        <v>2</v>
      </c>
      <c r="B8" s="34" t="s">
        <v>296</v>
      </c>
      <c r="C8" s="35">
        <v>34270224.939999998</v>
      </c>
      <c r="D8" s="73">
        <v>1.1105296877172929E-2</v>
      </c>
      <c r="E8" s="35">
        <v>7804705.9699999997</v>
      </c>
      <c r="F8" s="73">
        <v>1.0047423751306508E-2</v>
      </c>
      <c r="G8" s="36">
        <v>1194370.06</v>
      </c>
      <c r="I8" s="67"/>
      <c r="J8" s="67"/>
      <c r="K8" s="67"/>
      <c r="L8" s="67"/>
      <c r="M8" s="67"/>
      <c r="N8" s="67"/>
    </row>
    <row r="9" spans="1:14" x14ac:dyDescent="0.3">
      <c r="A9" s="88">
        <v>3</v>
      </c>
      <c r="B9" s="34" t="s">
        <v>297</v>
      </c>
      <c r="C9" s="35">
        <v>241770377.09</v>
      </c>
      <c r="D9" s="73">
        <v>7.8345905764880527E-2</v>
      </c>
      <c r="E9" s="35">
        <v>80091258.5</v>
      </c>
      <c r="F9" s="73">
        <v>0.10310584614181555</v>
      </c>
      <c r="G9" s="36">
        <v>10053191.18</v>
      </c>
    </row>
    <row r="10" spans="1:14" x14ac:dyDescent="0.3">
      <c r="A10" s="88">
        <v>4</v>
      </c>
      <c r="B10" s="34" t="s">
        <v>298</v>
      </c>
      <c r="C10" s="35">
        <v>1116820117.05</v>
      </c>
      <c r="D10" s="73">
        <v>0.3619065524067514</v>
      </c>
      <c r="E10" s="35">
        <v>215570509.94</v>
      </c>
      <c r="F10" s="73">
        <v>0.27751567707712271</v>
      </c>
      <c r="G10" s="36">
        <v>37038323.07</v>
      </c>
    </row>
    <row r="11" spans="1:14" x14ac:dyDescent="0.3">
      <c r="A11" s="88">
        <v>5</v>
      </c>
      <c r="B11" s="34" t="s">
        <v>347</v>
      </c>
      <c r="C11" s="35">
        <v>558748987.01999998</v>
      </c>
      <c r="D11" s="73">
        <v>0.18106310628367714</v>
      </c>
      <c r="E11" s="35">
        <v>118344437.51000001</v>
      </c>
      <c r="F11" s="73">
        <v>0.1523512502384485</v>
      </c>
      <c r="G11" s="36">
        <v>10455309.17</v>
      </c>
    </row>
    <row r="12" spans="1:14" x14ac:dyDescent="0.3">
      <c r="A12" s="88">
        <v>6</v>
      </c>
      <c r="B12" s="75" t="s">
        <v>299</v>
      </c>
      <c r="C12" s="35">
        <v>133420259.42</v>
      </c>
      <c r="D12" s="73">
        <v>4.3234953750161412E-2</v>
      </c>
      <c r="E12" s="35">
        <v>53291943.229999997</v>
      </c>
      <c r="F12" s="73">
        <v>6.8605625659768452E-2</v>
      </c>
      <c r="G12" s="36">
        <v>3029319.8</v>
      </c>
    </row>
    <row r="13" spans="1:14" x14ac:dyDescent="0.3">
      <c r="A13" s="88">
        <v>7</v>
      </c>
      <c r="B13" s="34" t="s">
        <v>300</v>
      </c>
      <c r="C13" s="35">
        <v>83826877.959999993</v>
      </c>
      <c r="D13" s="73">
        <v>2.716417437184012E-2</v>
      </c>
      <c r="E13" s="35">
        <v>18398862.699999999</v>
      </c>
      <c r="F13" s="73">
        <v>2.3685859633864898E-2</v>
      </c>
      <c r="G13" s="36">
        <v>702529.41</v>
      </c>
    </row>
    <row r="14" spans="1:14" x14ac:dyDescent="0.3">
      <c r="A14" s="88">
        <v>8</v>
      </c>
      <c r="B14" s="34" t="s">
        <v>348</v>
      </c>
      <c r="C14" s="35">
        <v>96259586.310000002</v>
      </c>
      <c r="D14" s="73">
        <v>3.1193004572277576E-2</v>
      </c>
      <c r="E14" s="35">
        <v>26160739</v>
      </c>
      <c r="F14" s="73">
        <v>3.3678146414570245E-2</v>
      </c>
      <c r="G14" s="36">
        <v>1309120.92</v>
      </c>
    </row>
    <row r="15" spans="1:14" x14ac:dyDescent="0.3">
      <c r="A15" s="88">
        <v>9</v>
      </c>
      <c r="B15" s="34" t="s">
        <v>307</v>
      </c>
      <c r="C15" s="35">
        <v>10325877.939999999</v>
      </c>
      <c r="D15" s="73">
        <v>3.346109931928297E-3</v>
      </c>
      <c r="E15" s="35">
        <v>1175180.3999999999</v>
      </c>
      <c r="F15" s="73">
        <v>1.5128738364284442E-3</v>
      </c>
      <c r="G15" s="36">
        <v>44017.09</v>
      </c>
    </row>
    <row r="16" spans="1:14" x14ac:dyDescent="0.3">
      <c r="A16" s="88">
        <v>10</v>
      </c>
      <c r="B16" s="34" t="s">
        <v>301</v>
      </c>
      <c r="C16" s="35">
        <v>8090563.2000000002</v>
      </c>
      <c r="D16" s="73">
        <v>2.6217542019883289E-3</v>
      </c>
      <c r="E16" s="35">
        <v>3008588.67</v>
      </c>
      <c r="F16" s="73">
        <v>3.8731203170322198E-3</v>
      </c>
      <c r="G16" s="36">
        <v>-685726.78</v>
      </c>
    </row>
    <row r="17" spans="1:13" x14ac:dyDescent="0.3">
      <c r="A17" s="88">
        <v>11</v>
      </c>
      <c r="B17" s="34" t="s">
        <v>302</v>
      </c>
      <c r="C17" s="35">
        <v>102820839.58</v>
      </c>
      <c r="D17" s="73">
        <v>3.331918453103893E-2</v>
      </c>
      <c r="E17" s="35">
        <v>40220469.090000004</v>
      </c>
      <c r="F17" s="73">
        <v>5.177800393466396E-2</v>
      </c>
      <c r="G17" s="36">
        <v>10243.49</v>
      </c>
    </row>
    <row r="18" spans="1:13" x14ac:dyDescent="0.3">
      <c r="A18" s="88">
        <v>12</v>
      </c>
      <c r="B18" s="34" t="s">
        <v>303</v>
      </c>
      <c r="C18" s="35">
        <v>126908388.59</v>
      </c>
      <c r="D18" s="73">
        <v>4.1124776215010615E-2</v>
      </c>
      <c r="E18" s="35">
        <v>43500508.729999997</v>
      </c>
      <c r="F18" s="73">
        <v>5.6000577893355039E-2</v>
      </c>
      <c r="G18" s="36">
        <v>1922374.11</v>
      </c>
    </row>
    <row r="19" spans="1:13" x14ac:dyDescent="0.3">
      <c r="A19" s="88">
        <v>13</v>
      </c>
      <c r="B19" s="34" t="s">
        <v>304</v>
      </c>
      <c r="C19" s="35">
        <v>138860381.72999999</v>
      </c>
      <c r="D19" s="73">
        <v>4.4997830224023316E-2</v>
      </c>
      <c r="E19" s="35">
        <v>52372768.490000002</v>
      </c>
      <c r="F19" s="73">
        <v>6.7422321874875596E-2</v>
      </c>
      <c r="G19" s="36">
        <v>310040.98</v>
      </c>
    </row>
    <row r="20" spans="1:13" ht="15" customHeight="1" x14ac:dyDescent="0.3">
      <c r="A20" s="234"/>
      <c r="B20" s="235" t="s">
        <v>8</v>
      </c>
      <c r="C20" s="232">
        <v>3085935055.9499998</v>
      </c>
      <c r="D20" s="236">
        <v>1</v>
      </c>
      <c r="E20" s="232">
        <v>776786782.68000007</v>
      </c>
      <c r="F20" s="236">
        <v>1</v>
      </c>
      <c r="G20" s="232">
        <v>67691156.140000015</v>
      </c>
    </row>
    <row r="21" spans="1:13" x14ac:dyDescent="0.3">
      <c r="A21" s="318"/>
      <c r="B21" s="309"/>
      <c r="C21" s="310"/>
      <c r="D21" s="319"/>
      <c r="E21" s="310"/>
      <c r="F21" s="319"/>
      <c r="G21" s="310"/>
    </row>
    <row r="22" spans="1:13" s="82" customFormat="1" x14ac:dyDescent="0.3">
      <c r="A22" s="320" t="s">
        <v>17</v>
      </c>
      <c r="B22" s="320"/>
      <c r="C22" s="320"/>
      <c r="D22" s="320"/>
      <c r="E22" s="320"/>
      <c r="F22" s="320"/>
      <c r="G22" s="320"/>
      <c r="H22" s="81"/>
    </row>
    <row r="23" spans="1:13" s="82" customFormat="1" x14ac:dyDescent="0.3">
      <c r="A23" s="89"/>
      <c r="B23" s="78" t="s">
        <v>346</v>
      </c>
      <c r="C23" s="90"/>
      <c r="D23" s="90"/>
      <c r="E23" s="90"/>
      <c r="F23" s="90"/>
      <c r="G23" s="90"/>
    </row>
    <row r="24" spans="1:13" s="82" customFormat="1" x14ac:dyDescent="0.3">
      <c r="A24" s="89"/>
      <c r="B24" s="91" t="s">
        <v>93</v>
      </c>
      <c r="C24" s="81"/>
      <c r="D24" s="81"/>
      <c r="E24" s="81"/>
      <c r="F24" s="81"/>
      <c r="G24" s="81"/>
    </row>
    <row r="25" spans="1:13" s="82" customFormat="1" x14ac:dyDescent="0.3">
      <c r="A25" s="89"/>
      <c r="B25" s="91" t="s">
        <v>94</v>
      </c>
      <c r="C25" s="81"/>
      <c r="D25" s="81"/>
      <c r="E25" s="81"/>
      <c r="F25" s="81"/>
      <c r="G25" s="81"/>
    </row>
    <row r="26" spans="1:13" s="82" customFormat="1" ht="34.5" customHeight="1" x14ac:dyDescent="0.3">
      <c r="A26" s="89"/>
      <c r="B26" s="508" t="s">
        <v>86</v>
      </c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</row>
    <row r="27" spans="1:13" s="82" customFormat="1" x14ac:dyDescent="0.3">
      <c r="A27" s="89"/>
      <c r="B27" s="94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</row>
    <row r="28" spans="1:13" s="82" customFormat="1" ht="12.75" customHeight="1" x14ac:dyDescent="0.3">
      <c r="A28" s="89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</row>
    <row r="29" spans="1:13" s="82" customFormat="1" ht="12.75" customHeight="1" x14ac:dyDescent="0.3">
      <c r="A29" s="89"/>
      <c r="B29" s="509"/>
      <c r="C29" s="510"/>
      <c r="D29" s="510"/>
      <c r="E29" s="510"/>
      <c r="F29" s="510"/>
      <c r="G29" s="510"/>
      <c r="H29" s="510"/>
      <c r="I29" s="510"/>
      <c r="J29" s="84"/>
      <c r="K29" s="84"/>
      <c r="L29" s="84"/>
      <c r="M29" s="84"/>
    </row>
    <row r="30" spans="1:13" s="82" customFormat="1" x14ac:dyDescent="0.3">
      <c r="A30" s="89"/>
      <c r="B30" s="321"/>
      <c r="C30" s="320"/>
      <c r="D30" s="320"/>
      <c r="E30" s="320"/>
      <c r="F30" s="320"/>
      <c r="G30" s="320"/>
    </row>
    <row r="31" spans="1:13" s="82" customFormat="1" x14ac:dyDescent="0.3">
      <c r="A31" s="89"/>
      <c r="B31" s="511"/>
      <c r="C31" s="511"/>
      <c r="D31" s="511"/>
      <c r="E31" s="511"/>
      <c r="F31" s="511"/>
      <c r="G31" s="511"/>
    </row>
    <row r="32" spans="1:13" s="82" customFormat="1" x14ac:dyDescent="0.3">
      <c r="A32" s="89"/>
      <c r="B32" s="321"/>
      <c r="C32" s="320"/>
      <c r="D32" s="320"/>
      <c r="E32" s="320"/>
      <c r="F32" s="320"/>
      <c r="G32" s="320"/>
    </row>
    <row r="33" spans="1:15" s="82" customFormat="1" ht="12.75" customHeight="1" x14ac:dyDescent="0.3">
      <c r="A33" s="81"/>
      <c r="B33" s="320"/>
      <c r="C33" s="320"/>
      <c r="D33" s="320"/>
      <c r="E33" s="320"/>
      <c r="F33" s="320"/>
      <c r="G33" s="320"/>
    </row>
    <row r="34" spans="1:15" s="82" customFormat="1" ht="12.75" customHeight="1" x14ac:dyDescent="0.3">
      <c r="A34" s="81"/>
      <c r="B34" s="320"/>
      <c r="C34" s="320"/>
      <c r="D34" s="320"/>
      <c r="E34" s="320"/>
      <c r="F34" s="320"/>
      <c r="G34" s="320"/>
    </row>
    <row r="35" spans="1:15" s="82" customFormat="1" ht="12.75" customHeight="1" x14ac:dyDescent="0.3">
      <c r="A35" s="81"/>
      <c r="B35" s="320"/>
      <c r="C35" s="320"/>
      <c r="D35" s="320"/>
      <c r="E35" s="320"/>
      <c r="F35" s="320"/>
      <c r="G35" s="320"/>
    </row>
    <row r="36" spans="1:15" x14ac:dyDescent="0.3">
      <c r="B36" s="322"/>
    </row>
    <row r="37" spans="1:15" s="323" customFormat="1" x14ac:dyDescent="0.3">
      <c r="B37" s="316"/>
      <c r="C37" s="316"/>
      <c r="D37" s="316"/>
      <c r="E37" s="316"/>
      <c r="F37" s="316"/>
      <c r="G37" s="316"/>
    </row>
    <row r="38" spans="1:15" x14ac:dyDescent="0.3">
      <c r="B38" s="324"/>
    </row>
    <row r="40" spans="1:15" x14ac:dyDescent="0.3">
      <c r="B40" s="96"/>
      <c r="C40" s="126"/>
    </row>
    <row r="45" spans="1:15" x14ac:dyDescent="0.3">
      <c r="I45" s="92"/>
      <c r="J45" s="92"/>
      <c r="K45" s="92"/>
      <c r="L45" s="92"/>
      <c r="M45" s="92"/>
      <c r="N45" s="92"/>
      <c r="O45" s="92"/>
    </row>
  </sheetData>
  <mergeCells count="3">
    <mergeCell ref="B26:M26"/>
    <mergeCell ref="B29:I29"/>
    <mergeCell ref="B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1"/>
  <sheetViews>
    <sheetView zoomScaleNormal="100" workbookViewId="0"/>
  </sheetViews>
  <sheetFormatPr defaultRowHeight="13.2" x14ac:dyDescent="0.3"/>
  <cols>
    <col min="1" max="1" width="7.33203125" style="93" customWidth="1"/>
    <col min="2" max="2" width="34.33203125" style="93" customWidth="1"/>
    <col min="3" max="4" width="11.33203125" style="93" customWidth="1"/>
    <col min="5" max="5" width="11.6640625" style="92" bestFit="1" customWidth="1"/>
    <col min="6" max="6" width="10.88671875" style="92" bestFit="1" customWidth="1"/>
    <col min="7" max="7" width="12.44140625" style="93" customWidth="1"/>
    <col min="8" max="225" width="9.109375" style="93"/>
    <col min="226" max="226" width="7.5546875" style="93" customWidth="1"/>
    <col min="227" max="227" width="32.33203125" style="93" customWidth="1"/>
    <col min="228" max="228" width="15.44140625" style="93" customWidth="1"/>
    <col min="229" max="232" width="13.6640625" style="93" customWidth="1"/>
    <col min="233" max="233" width="11" style="93" bestFit="1" customWidth="1"/>
    <col min="234" max="234" width="12.6640625" style="93" bestFit="1" customWidth="1"/>
    <col min="235" max="235" width="11" style="93" bestFit="1" customWidth="1"/>
    <col min="236" max="481" width="9.109375" style="93"/>
    <col min="482" max="482" width="7.5546875" style="93" customWidth="1"/>
    <col min="483" max="483" width="32.33203125" style="93" customWidth="1"/>
    <col min="484" max="484" width="15.44140625" style="93" customWidth="1"/>
    <col min="485" max="488" width="13.6640625" style="93" customWidth="1"/>
    <col min="489" max="489" width="11" style="93" bestFit="1" customWidth="1"/>
    <col min="490" max="490" width="12.6640625" style="93" bestFit="1" customWidth="1"/>
    <col min="491" max="491" width="11" style="93" bestFit="1" customWidth="1"/>
    <col min="492" max="737" width="9.109375" style="93"/>
    <col min="738" max="738" width="7.5546875" style="93" customWidth="1"/>
    <col min="739" max="739" width="32.33203125" style="93" customWidth="1"/>
    <col min="740" max="740" width="15.44140625" style="93" customWidth="1"/>
    <col min="741" max="744" width="13.6640625" style="93" customWidth="1"/>
    <col min="745" max="745" width="11" style="93" bestFit="1" customWidth="1"/>
    <col min="746" max="746" width="12.6640625" style="93" bestFit="1" customWidth="1"/>
    <col min="747" max="747" width="11" style="93" bestFit="1" customWidth="1"/>
    <col min="748" max="993" width="9.109375" style="93"/>
    <col min="994" max="994" width="7.5546875" style="93" customWidth="1"/>
    <col min="995" max="995" width="32.33203125" style="93" customWidth="1"/>
    <col min="996" max="996" width="15.44140625" style="93" customWidth="1"/>
    <col min="997" max="1000" width="13.6640625" style="93" customWidth="1"/>
    <col min="1001" max="1001" width="11" style="93" bestFit="1" customWidth="1"/>
    <col min="1002" max="1002" width="12.6640625" style="93" bestFit="1" customWidth="1"/>
    <col min="1003" max="1003" width="11" style="93" bestFit="1" customWidth="1"/>
    <col min="1004" max="1249" width="9.109375" style="93"/>
    <col min="1250" max="1250" width="7.5546875" style="93" customWidth="1"/>
    <col min="1251" max="1251" width="32.33203125" style="93" customWidth="1"/>
    <col min="1252" max="1252" width="15.44140625" style="93" customWidth="1"/>
    <col min="1253" max="1256" width="13.6640625" style="93" customWidth="1"/>
    <col min="1257" max="1257" width="11" style="93" bestFit="1" customWidth="1"/>
    <col min="1258" max="1258" width="12.6640625" style="93" bestFit="1" customWidth="1"/>
    <col min="1259" max="1259" width="11" style="93" bestFit="1" customWidth="1"/>
    <col min="1260" max="1505" width="9.109375" style="93"/>
    <col min="1506" max="1506" width="7.5546875" style="93" customWidth="1"/>
    <col min="1507" max="1507" width="32.33203125" style="93" customWidth="1"/>
    <col min="1508" max="1508" width="15.44140625" style="93" customWidth="1"/>
    <col min="1509" max="1512" width="13.6640625" style="93" customWidth="1"/>
    <col min="1513" max="1513" width="11" style="93" bestFit="1" customWidth="1"/>
    <col min="1514" max="1514" width="12.6640625" style="93" bestFit="1" customWidth="1"/>
    <col min="1515" max="1515" width="11" style="93" bestFit="1" customWidth="1"/>
    <col min="1516" max="1761" width="9.109375" style="93"/>
    <col min="1762" max="1762" width="7.5546875" style="93" customWidth="1"/>
    <col min="1763" max="1763" width="32.33203125" style="93" customWidth="1"/>
    <col min="1764" max="1764" width="15.44140625" style="93" customWidth="1"/>
    <col min="1765" max="1768" width="13.6640625" style="93" customWidth="1"/>
    <col min="1769" max="1769" width="11" style="93" bestFit="1" customWidth="1"/>
    <col min="1770" max="1770" width="12.6640625" style="93" bestFit="1" customWidth="1"/>
    <col min="1771" max="1771" width="11" style="93" bestFit="1" customWidth="1"/>
    <col min="1772" max="2017" width="9.109375" style="93"/>
    <col min="2018" max="2018" width="7.5546875" style="93" customWidth="1"/>
    <col min="2019" max="2019" width="32.33203125" style="93" customWidth="1"/>
    <col min="2020" max="2020" width="15.44140625" style="93" customWidth="1"/>
    <col min="2021" max="2024" width="13.6640625" style="93" customWidth="1"/>
    <col min="2025" max="2025" width="11" style="93" bestFit="1" customWidth="1"/>
    <col min="2026" max="2026" width="12.6640625" style="93" bestFit="1" customWidth="1"/>
    <col min="2027" max="2027" width="11" style="93" bestFit="1" customWidth="1"/>
    <col min="2028" max="2273" width="9.109375" style="93"/>
    <col min="2274" max="2274" width="7.5546875" style="93" customWidth="1"/>
    <col min="2275" max="2275" width="32.33203125" style="93" customWidth="1"/>
    <col min="2276" max="2276" width="15.44140625" style="93" customWidth="1"/>
    <col min="2277" max="2280" width="13.6640625" style="93" customWidth="1"/>
    <col min="2281" max="2281" width="11" style="93" bestFit="1" customWidth="1"/>
    <col min="2282" max="2282" width="12.6640625" style="93" bestFit="1" customWidth="1"/>
    <col min="2283" max="2283" width="11" style="93" bestFit="1" customWidth="1"/>
    <col min="2284" max="2529" width="9.109375" style="93"/>
    <col min="2530" max="2530" width="7.5546875" style="93" customWidth="1"/>
    <col min="2531" max="2531" width="32.33203125" style="93" customWidth="1"/>
    <col min="2532" max="2532" width="15.44140625" style="93" customWidth="1"/>
    <col min="2533" max="2536" width="13.6640625" style="93" customWidth="1"/>
    <col min="2537" max="2537" width="11" style="93" bestFit="1" customWidth="1"/>
    <col min="2538" max="2538" width="12.6640625" style="93" bestFit="1" customWidth="1"/>
    <col min="2539" max="2539" width="11" style="93" bestFit="1" customWidth="1"/>
    <col min="2540" max="2785" width="9.109375" style="93"/>
    <col min="2786" max="2786" width="7.5546875" style="93" customWidth="1"/>
    <col min="2787" max="2787" width="32.33203125" style="93" customWidth="1"/>
    <col min="2788" max="2788" width="15.44140625" style="93" customWidth="1"/>
    <col min="2789" max="2792" width="13.6640625" style="93" customWidth="1"/>
    <col min="2793" max="2793" width="11" style="93" bestFit="1" customWidth="1"/>
    <col min="2794" max="2794" width="12.6640625" style="93" bestFit="1" customWidth="1"/>
    <col min="2795" max="2795" width="11" style="93" bestFit="1" customWidth="1"/>
    <col min="2796" max="3041" width="9.109375" style="93"/>
    <col min="3042" max="3042" width="7.5546875" style="93" customWidth="1"/>
    <col min="3043" max="3043" width="32.33203125" style="93" customWidth="1"/>
    <col min="3044" max="3044" width="15.44140625" style="93" customWidth="1"/>
    <col min="3045" max="3048" width="13.6640625" style="93" customWidth="1"/>
    <col min="3049" max="3049" width="11" style="93" bestFit="1" customWidth="1"/>
    <col min="3050" max="3050" width="12.6640625" style="93" bestFit="1" customWidth="1"/>
    <col min="3051" max="3051" width="11" style="93" bestFit="1" customWidth="1"/>
    <col min="3052" max="3297" width="9.109375" style="93"/>
    <col min="3298" max="3298" width="7.5546875" style="93" customWidth="1"/>
    <col min="3299" max="3299" width="32.33203125" style="93" customWidth="1"/>
    <col min="3300" max="3300" width="15.44140625" style="93" customWidth="1"/>
    <col min="3301" max="3304" width="13.6640625" style="93" customWidth="1"/>
    <col min="3305" max="3305" width="11" style="93" bestFit="1" customWidth="1"/>
    <col min="3306" max="3306" width="12.6640625" style="93" bestFit="1" customWidth="1"/>
    <col min="3307" max="3307" width="11" style="93" bestFit="1" customWidth="1"/>
    <col min="3308" max="3553" width="9.109375" style="93"/>
    <col min="3554" max="3554" width="7.5546875" style="93" customWidth="1"/>
    <col min="3555" max="3555" width="32.33203125" style="93" customWidth="1"/>
    <col min="3556" max="3556" width="15.44140625" style="93" customWidth="1"/>
    <col min="3557" max="3560" width="13.6640625" style="93" customWidth="1"/>
    <col min="3561" max="3561" width="11" style="93" bestFit="1" customWidth="1"/>
    <col min="3562" max="3562" width="12.6640625" style="93" bestFit="1" customWidth="1"/>
    <col min="3563" max="3563" width="11" style="93" bestFit="1" customWidth="1"/>
    <col min="3564" max="3809" width="9.109375" style="93"/>
    <col min="3810" max="3810" width="7.5546875" style="93" customWidth="1"/>
    <col min="3811" max="3811" width="32.33203125" style="93" customWidth="1"/>
    <col min="3812" max="3812" width="15.44140625" style="93" customWidth="1"/>
    <col min="3813" max="3816" width="13.6640625" style="93" customWidth="1"/>
    <col min="3817" max="3817" width="11" style="93" bestFit="1" customWidth="1"/>
    <col min="3818" max="3818" width="12.6640625" style="93" bestFit="1" customWidth="1"/>
    <col min="3819" max="3819" width="11" style="93" bestFit="1" customWidth="1"/>
    <col min="3820" max="4065" width="9.109375" style="93"/>
    <col min="4066" max="4066" width="7.5546875" style="93" customWidth="1"/>
    <col min="4067" max="4067" width="32.33203125" style="93" customWidth="1"/>
    <col min="4068" max="4068" width="15.44140625" style="93" customWidth="1"/>
    <col min="4069" max="4072" width="13.6640625" style="93" customWidth="1"/>
    <col min="4073" max="4073" width="11" style="93" bestFit="1" customWidth="1"/>
    <col min="4074" max="4074" width="12.6640625" style="93" bestFit="1" customWidth="1"/>
    <col min="4075" max="4075" width="11" style="93" bestFit="1" customWidth="1"/>
    <col min="4076" max="4321" width="9.109375" style="93"/>
    <col min="4322" max="4322" width="7.5546875" style="93" customWidth="1"/>
    <col min="4323" max="4323" width="32.33203125" style="93" customWidth="1"/>
    <col min="4324" max="4324" width="15.44140625" style="93" customWidth="1"/>
    <col min="4325" max="4328" width="13.6640625" style="93" customWidth="1"/>
    <col min="4329" max="4329" width="11" style="93" bestFit="1" customWidth="1"/>
    <col min="4330" max="4330" width="12.6640625" style="93" bestFit="1" customWidth="1"/>
    <col min="4331" max="4331" width="11" style="93" bestFit="1" customWidth="1"/>
    <col min="4332" max="4577" width="9.109375" style="93"/>
    <col min="4578" max="4578" width="7.5546875" style="93" customWidth="1"/>
    <col min="4579" max="4579" width="32.33203125" style="93" customWidth="1"/>
    <col min="4580" max="4580" width="15.44140625" style="93" customWidth="1"/>
    <col min="4581" max="4584" width="13.6640625" style="93" customWidth="1"/>
    <col min="4585" max="4585" width="11" style="93" bestFit="1" customWidth="1"/>
    <col min="4586" max="4586" width="12.6640625" style="93" bestFit="1" customWidth="1"/>
    <col min="4587" max="4587" width="11" style="93" bestFit="1" customWidth="1"/>
    <col min="4588" max="4833" width="9.109375" style="93"/>
    <col min="4834" max="4834" width="7.5546875" style="93" customWidth="1"/>
    <col min="4835" max="4835" width="32.33203125" style="93" customWidth="1"/>
    <col min="4836" max="4836" width="15.44140625" style="93" customWidth="1"/>
    <col min="4837" max="4840" width="13.6640625" style="93" customWidth="1"/>
    <col min="4841" max="4841" width="11" style="93" bestFit="1" customWidth="1"/>
    <col min="4842" max="4842" width="12.6640625" style="93" bestFit="1" customWidth="1"/>
    <col min="4843" max="4843" width="11" style="93" bestFit="1" customWidth="1"/>
    <col min="4844" max="5089" width="9.109375" style="93"/>
    <col min="5090" max="5090" width="7.5546875" style="93" customWidth="1"/>
    <col min="5091" max="5091" width="32.33203125" style="93" customWidth="1"/>
    <col min="5092" max="5092" width="15.44140625" style="93" customWidth="1"/>
    <col min="5093" max="5096" width="13.6640625" style="93" customWidth="1"/>
    <col min="5097" max="5097" width="11" style="93" bestFit="1" customWidth="1"/>
    <col min="5098" max="5098" width="12.6640625" style="93" bestFit="1" customWidth="1"/>
    <col min="5099" max="5099" width="11" style="93" bestFit="1" customWidth="1"/>
    <col min="5100" max="5345" width="9.109375" style="93"/>
    <col min="5346" max="5346" width="7.5546875" style="93" customWidth="1"/>
    <col min="5347" max="5347" width="32.33203125" style="93" customWidth="1"/>
    <col min="5348" max="5348" width="15.44140625" style="93" customWidth="1"/>
    <col min="5349" max="5352" width="13.6640625" style="93" customWidth="1"/>
    <col min="5353" max="5353" width="11" style="93" bestFit="1" customWidth="1"/>
    <col min="5354" max="5354" width="12.6640625" style="93" bestFit="1" customWidth="1"/>
    <col min="5355" max="5355" width="11" style="93" bestFit="1" customWidth="1"/>
    <col min="5356" max="5601" width="9.109375" style="93"/>
    <col min="5602" max="5602" width="7.5546875" style="93" customWidth="1"/>
    <col min="5603" max="5603" width="32.33203125" style="93" customWidth="1"/>
    <col min="5604" max="5604" width="15.44140625" style="93" customWidth="1"/>
    <col min="5605" max="5608" width="13.6640625" style="93" customWidth="1"/>
    <col min="5609" max="5609" width="11" style="93" bestFit="1" customWidth="1"/>
    <col min="5610" max="5610" width="12.6640625" style="93" bestFit="1" customWidth="1"/>
    <col min="5611" max="5611" width="11" style="93" bestFit="1" customWidth="1"/>
    <col min="5612" max="5857" width="9.109375" style="93"/>
    <col min="5858" max="5858" width="7.5546875" style="93" customWidth="1"/>
    <col min="5859" max="5859" width="32.33203125" style="93" customWidth="1"/>
    <col min="5860" max="5860" width="15.44140625" style="93" customWidth="1"/>
    <col min="5861" max="5864" width="13.6640625" style="93" customWidth="1"/>
    <col min="5865" max="5865" width="11" style="93" bestFit="1" customWidth="1"/>
    <col min="5866" max="5866" width="12.6640625" style="93" bestFit="1" customWidth="1"/>
    <col min="5867" max="5867" width="11" style="93" bestFit="1" customWidth="1"/>
    <col min="5868" max="6113" width="9.109375" style="93"/>
    <col min="6114" max="6114" width="7.5546875" style="93" customWidth="1"/>
    <col min="6115" max="6115" width="32.33203125" style="93" customWidth="1"/>
    <col min="6116" max="6116" width="15.44140625" style="93" customWidth="1"/>
    <col min="6117" max="6120" width="13.6640625" style="93" customWidth="1"/>
    <col min="6121" max="6121" width="11" style="93" bestFit="1" customWidth="1"/>
    <col min="6122" max="6122" width="12.6640625" style="93" bestFit="1" customWidth="1"/>
    <col min="6123" max="6123" width="11" style="93" bestFit="1" customWidth="1"/>
    <col min="6124" max="6369" width="9.109375" style="93"/>
    <col min="6370" max="6370" width="7.5546875" style="93" customWidth="1"/>
    <col min="6371" max="6371" width="32.33203125" style="93" customWidth="1"/>
    <col min="6372" max="6372" width="15.44140625" style="93" customWidth="1"/>
    <col min="6373" max="6376" width="13.6640625" style="93" customWidth="1"/>
    <col min="6377" max="6377" width="11" style="93" bestFit="1" customWidth="1"/>
    <col min="6378" max="6378" width="12.6640625" style="93" bestFit="1" customWidth="1"/>
    <col min="6379" max="6379" width="11" style="93" bestFit="1" customWidth="1"/>
    <col min="6380" max="6625" width="9.109375" style="93"/>
    <col min="6626" max="6626" width="7.5546875" style="93" customWidth="1"/>
    <col min="6627" max="6627" width="32.33203125" style="93" customWidth="1"/>
    <col min="6628" max="6628" width="15.44140625" style="93" customWidth="1"/>
    <col min="6629" max="6632" width="13.6640625" style="93" customWidth="1"/>
    <col min="6633" max="6633" width="11" style="93" bestFit="1" customWidth="1"/>
    <col min="6634" max="6634" width="12.6640625" style="93" bestFit="1" customWidth="1"/>
    <col min="6635" max="6635" width="11" style="93" bestFit="1" customWidth="1"/>
    <col min="6636" max="6881" width="9.109375" style="93"/>
    <col min="6882" max="6882" width="7.5546875" style="93" customWidth="1"/>
    <col min="6883" max="6883" width="32.33203125" style="93" customWidth="1"/>
    <col min="6884" max="6884" width="15.44140625" style="93" customWidth="1"/>
    <col min="6885" max="6888" width="13.6640625" style="93" customWidth="1"/>
    <col min="6889" max="6889" width="11" style="93" bestFit="1" customWidth="1"/>
    <col min="6890" max="6890" width="12.6640625" style="93" bestFit="1" customWidth="1"/>
    <col min="6891" max="6891" width="11" style="93" bestFit="1" customWidth="1"/>
    <col min="6892" max="7137" width="9.109375" style="93"/>
    <col min="7138" max="7138" width="7.5546875" style="93" customWidth="1"/>
    <col min="7139" max="7139" width="32.33203125" style="93" customWidth="1"/>
    <col min="7140" max="7140" width="15.44140625" style="93" customWidth="1"/>
    <col min="7141" max="7144" width="13.6640625" style="93" customWidth="1"/>
    <col min="7145" max="7145" width="11" style="93" bestFit="1" customWidth="1"/>
    <col min="7146" max="7146" width="12.6640625" style="93" bestFit="1" customWidth="1"/>
    <col min="7147" max="7147" width="11" style="93" bestFit="1" customWidth="1"/>
    <col min="7148" max="7393" width="9.109375" style="93"/>
    <col min="7394" max="7394" width="7.5546875" style="93" customWidth="1"/>
    <col min="7395" max="7395" width="32.33203125" style="93" customWidth="1"/>
    <col min="7396" max="7396" width="15.44140625" style="93" customWidth="1"/>
    <col min="7397" max="7400" width="13.6640625" style="93" customWidth="1"/>
    <col min="7401" max="7401" width="11" style="93" bestFit="1" customWidth="1"/>
    <col min="7402" max="7402" width="12.6640625" style="93" bestFit="1" customWidth="1"/>
    <col min="7403" max="7403" width="11" style="93" bestFit="1" customWidth="1"/>
    <col min="7404" max="7649" width="9.109375" style="93"/>
    <col min="7650" max="7650" width="7.5546875" style="93" customWidth="1"/>
    <col min="7651" max="7651" width="32.33203125" style="93" customWidth="1"/>
    <col min="7652" max="7652" width="15.44140625" style="93" customWidth="1"/>
    <col min="7653" max="7656" width="13.6640625" style="93" customWidth="1"/>
    <col min="7657" max="7657" width="11" style="93" bestFit="1" customWidth="1"/>
    <col min="7658" max="7658" width="12.6640625" style="93" bestFit="1" customWidth="1"/>
    <col min="7659" max="7659" width="11" style="93" bestFit="1" customWidth="1"/>
    <col min="7660" max="7905" width="9.109375" style="93"/>
    <col min="7906" max="7906" width="7.5546875" style="93" customWidth="1"/>
    <col min="7907" max="7907" width="32.33203125" style="93" customWidth="1"/>
    <col min="7908" max="7908" width="15.44140625" style="93" customWidth="1"/>
    <col min="7909" max="7912" width="13.6640625" style="93" customWidth="1"/>
    <col min="7913" max="7913" width="11" style="93" bestFit="1" customWidth="1"/>
    <col min="7914" max="7914" width="12.6640625" style="93" bestFit="1" customWidth="1"/>
    <col min="7915" max="7915" width="11" style="93" bestFit="1" customWidth="1"/>
    <col min="7916" max="8161" width="9.109375" style="93"/>
    <col min="8162" max="8162" width="7.5546875" style="93" customWidth="1"/>
    <col min="8163" max="8163" width="32.33203125" style="93" customWidth="1"/>
    <col min="8164" max="8164" width="15.44140625" style="93" customWidth="1"/>
    <col min="8165" max="8168" width="13.6640625" style="93" customWidth="1"/>
    <col min="8169" max="8169" width="11" style="93" bestFit="1" customWidth="1"/>
    <col min="8170" max="8170" width="12.6640625" style="93" bestFit="1" customWidth="1"/>
    <col min="8171" max="8171" width="11" style="93" bestFit="1" customWidth="1"/>
    <col min="8172" max="8417" width="9.109375" style="93"/>
    <col min="8418" max="8418" width="7.5546875" style="93" customWidth="1"/>
    <col min="8419" max="8419" width="32.33203125" style="93" customWidth="1"/>
    <col min="8420" max="8420" width="15.44140625" style="93" customWidth="1"/>
    <col min="8421" max="8424" width="13.6640625" style="93" customWidth="1"/>
    <col min="8425" max="8425" width="11" style="93" bestFit="1" customWidth="1"/>
    <col min="8426" max="8426" width="12.6640625" style="93" bestFit="1" customWidth="1"/>
    <col min="8427" max="8427" width="11" style="93" bestFit="1" customWidth="1"/>
    <col min="8428" max="8673" width="9.109375" style="93"/>
    <col min="8674" max="8674" width="7.5546875" style="93" customWidth="1"/>
    <col min="8675" max="8675" width="32.33203125" style="93" customWidth="1"/>
    <col min="8676" max="8676" width="15.44140625" style="93" customWidth="1"/>
    <col min="8677" max="8680" width="13.6640625" style="93" customWidth="1"/>
    <col min="8681" max="8681" width="11" style="93" bestFit="1" customWidth="1"/>
    <col min="8682" max="8682" width="12.6640625" style="93" bestFit="1" customWidth="1"/>
    <col min="8683" max="8683" width="11" style="93" bestFit="1" customWidth="1"/>
    <col min="8684" max="8929" width="9.109375" style="93"/>
    <col min="8930" max="8930" width="7.5546875" style="93" customWidth="1"/>
    <col min="8931" max="8931" width="32.33203125" style="93" customWidth="1"/>
    <col min="8932" max="8932" width="15.44140625" style="93" customWidth="1"/>
    <col min="8933" max="8936" width="13.6640625" style="93" customWidth="1"/>
    <col min="8937" max="8937" width="11" style="93" bestFit="1" customWidth="1"/>
    <col min="8938" max="8938" width="12.6640625" style="93" bestFit="1" customWidth="1"/>
    <col min="8939" max="8939" width="11" style="93" bestFit="1" customWidth="1"/>
    <col min="8940" max="9185" width="9.109375" style="93"/>
    <col min="9186" max="9186" width="7.5546875" style="93" customWidth="1"/>
    <col min="9187" max="9187" width="32.33203125" style="93" customWidth="1"/>
    <col min="9188" max="9188" width="15.44140625" style="93" customWidth="1"/>
    <col min="9189" max="9192" width="13.6640625" style="93" customWidth="1"/>
    <col min="9193" max="9193" width="11" style="93" bestFit="1" customWidth="1"/>
    <col min="9194" max="9194" width="12.6640625" style="93" bestFit="1" customWidth="1"/>
    <col min="9195" max="9195" width="11" style="93" bestFit="1" customWidth="1"/>
    <col min="9196" max="9441" width="9.109375" style="93"/>
    <col min="9442" max="9442" width="7.5546875" style="93" customWidth="1"/>
    <col min="9443" max="9443" width="32.33203125" style="93" customWidth="1"/>
    <col min="9444" max="9444" width="15.44140625" style="93" customWidth="1"/>
    <col min="9445" max="9448" width="13.6640625" style="93" customWidth="1"/>
    <col min="9449" max="9449" width="11" style="93" bestFit="1" customWidth="1"/>
    <col min="9450" max="9450" width="12.6640625" style="93" bestFit="1" customWidth="1"/>
    <col min="9451" max="9451" width="11" style="93" bestFit="1" customWidth="1"/>
    <col min="9452" max="9697" width="9.109375" style="93"/>
    <col min="9698" max="9698" width="7.5546875" style="93" customWidth="1"/>
    <col min="9699" max="9699" width="32.33203125" style="93" customWidth="1"/>
    <col min="9700" max="9700" width="15.44140625" style="93" customWidth="1"/>
    <col min="9701" max="9704" width="13.6640625" style="93" customWidth="1"/>
    <col min="9705" max="9705" width="11" style="93" bestFit="1" customWidth="1"/>
    <col min="9706" max="9706" width="12.6640625" style="93" bestFit="1" customWidth="1"/>
    <col min="9707" max="9707" width="11" style="93" bestFit="1" customWidth="1"/>
    <col min="9708" max="9953" width="9.109375" style="93"/>
    <col min="9954" max="9954" width="7.5546875" style="93" customWidth="1"/>
    <col min="9955" max="9955" width="32.33203125" style="93" customWidth="1"/>
    <col min="9956" max="9956" width="15.44140625" style="93" customWidth="1"/>
    <col min="9957" max="9960" width="13.6640625" style="93" customWidth="1"/>
    <col min="9961" max="9961" width="11" style="93" bestFit="1" customWidth="1"/>
    <col min="9962" max="9962" width="12.6640625" style="93" bestFit="1" customWidth="1"/>
    <col min="9963" max="9963" width="11" style="93" bestFit="1" customWidth="1"/>
    <col min="9964" max="10209" width="9.109375" style="93"/>
    <col min="10210" max="10210" width="7.5546875" style="93" customWidth="1"/>
    <col min="10211" max="10211" width="32.33203125" style="93" customWidth="1"/>
    <col min="10212" max="10212" width="15.44140625" style="93" customWidth="1"/>
    <col min="10213" max="10216" width="13.6640625" style="93" customWidth="1"/>
    <col min="10217" max="10217" width="11" style="93" bestFit="1" customWidth="1"/>
    <col min="10218" max="10218" width="12.6640625" style="93" bestFit="1" customWidth="1"/>
    <col min="10219" max="10219" width="11" style="93" bestFit="1" customWidth="1"/>
    <col min="10220" max="10465" width="9.109375" style="93"/>
    <col min="10466" max="10466" width="7.5546875" style="93" customWidth="1"/>
    <col min="10467" max="10467" width="32.33203125" style="93" customWidth="1"/>
    <col min="10468" max="10468" width="15.44140625" style="93" customWidth="1"/>
    <col min="10469" max="10472" width="13.6640625" style="93" customWidth="1"/>
    <col min="10473" max="10473" width="11" style="93" bestFit="1" customWidth="1"/>
    <col min="10474" max="10474" width="12.6640625" style="93" bestFit="1" customWidth="1"/>
    <col min="10475" max="10475" width="11" style="93" bestFit="1" customWidth="1"/>
    <col min="10476" max="10721" width="9.109375" style="93"/>
    <col min="10722" max="10722" width="7.5546875" style="93" customWidth="1"/>
    <col min="10723" max="10723" width="32.33203125" style="93" customWidth="1"/>
    <col min="10724" max="10724" width="15.44140625" style="93" customWidth="1"/>
    <col min="10725" max="10728" width="13.6640625" style="93" customWidth="1"/>
    <col min="10729" max="10729" width="11" style="93" bestFit="1" customWidth="1"/>
    <col min="10730" max="10730" width="12.6640625" style="93" bestFit="1" customWidth="1"/>
    <col min="10731" max="10731" width="11" style="93" bestFit="1" customWidth="1"/>
    <col min="10732" max="10977" width="9.109375" style="93"/>
    <col min="10978" max="10978" width="7.5546875" style="93" customWidth="1"/>
    <col min="10979" max="10979" width="32.33203125" style="93" customWidth="1"/>
    <col min="10980" max="10980" width="15.44140625" style="93" customWidth="1"/>
    <col min="10981" max="10984" width="13.6640625" style="93" customWidth="1"/>
    <col min="10985" max="10985" width="11" style="93" bestFit="1" customWidth="1"/>
    <col min="10986" max="10986" width="12.6640625" style="93" bestFit="1" customWidth="1"/>
    <col min="10987" max="10987" width="11" style="93" bestFit="1" customWidth="1"/>
    <col min="10988" max="11233" width="9.109375" style="93"/>
    <col min="11234" max="11234" width="7.5546875" style="93" customWidth="1"/>
    <col min="11235" max="11235" width="32.33203125" style="93" customWidth="1"/>
    <col min="11236" max="11236" width="15.44140625" style="93" customWidth="1"/>
    <col min="11237" max="11240" width="13.6640625" style="93" customWidth="1"/>
    <col min="11241" max="11241" width="11" style="93" bestFit="1" customWidth="1"/>
    <col min="11242" max="11242" width="12.6640625" style="93" bestFit="1" customWidth="1"/>
    <col min="11243" max="11243" width="11" style="93" bestFit="1" customWidth="1"/>
    <col min="11244" max="11489" width="9.109375" style="93"/>
    <col min="11490" max="11490" width="7.5546875" style="93" customWidth="1"/>
    <col min="11491" max="11491" width="32.33203125" style="93" customWidth="1"/>
    <col min="11492" max="11492" width="15.44140625" style="93" customWidth="1"/>
    <col min="11493" max="11496" width="13.6640625" style="93" customWidth="1"/>
    <col min="11497" max="11497" width="11" style="93" bestFit="1" customWidth="1"/>
    <col min="11498" max="11498" width="12.6640625" style="93" bestFit="1" customWidth="1"/>
    <col min="11499" max="11499" width="11" style="93" bestFit="1" customWidth="1"/>
    <col min="11500" max="11745" width="9.109375" style="93"/>
    <col min="11746" max="11746" width="7.5546875" style="93" customWidth="1"/>
    <col min="11747" max="11747" width="32.33203125" style="93" customWidth="1"/>
    <col min="11748" max="11748" width="15.44140625" style="93" customWidth="1"/>
    <col min="11749" max="11752" width="13.6640625" style="93" customWidth="1"/>
    <col min="11753" max="11753" width="11" style="93" bestFit="1" customWidth="1"/>
    <col min="11754" max="11754" width="12.6640625" style="93" bestFit="1" customWidth="1"/>
    <col min="11755" max="11755" width="11" style="93" bestFit="1" customWidth="1"/>
    <col min="11756" max="12001" width="9.109375" style="93"/>
    <col min="12002" max="12002" width="7.5546875" style="93" customWidth="1"/>
    <col min="12003" max="12003" width="32.33203125" style="93" customWidth="1"/>
    <col min="12004" max="12004" width="15.44140625" style="93" customWidth="1"/>
    <col min="12005" max="12008" width="13.6640625" style="93" customWidth="1"/>
    <col min="12009" max="12009" width="11" style="93" bestFit="1" customWidth="1"/>
    <col min="12010" max="12010" width="12.6640625" style="93" bestFit="1" customWidth="1"/>
    <col min="12011" max="12011" width="11" style="93" bestFit="1" customWidth="1"/>
    <col min="12012" max="12257" width="9.109375" style="93"/>
    <col min="12258" max="12258" width="7.5546875" style="93" customWidth="1"/>
    <col min="12259" max="12259" width="32.33203125" style="93" customWidth="1"/>
    <col min="12260" max="12260" width="15.44140625" style="93" customWidth="1"/>
    <col min="12261" max="12264" width="13.6640625" style="93" customWidth="1"/>
    <col min="12265" max="12265" width="11" style="93" bestFit="1" customWidth="1"/>
    <col min="12266" max="12266" width="12.6640625" style="93" bestFit="1" customWidth="1"/>
    <col min="12267" max="12267" width="11" style="93" bestFit="1" customWidth="1"/>
    <col min="12268" max="12513" width="9.109375" style="93"/>
    <col min="12514" max="12514" width="7.5546875" style="93" customWidth="1"/>
    <col min="12515" max="12515" width="32.33203125" style="93" customWidth="1"/>
    <col min="12516" max="12516" width="15.44140625" style="93" customWidth="1"/>
    <col min="12517" max="12520" width="13.6640625" style="93" customWidth="1"/>
    <col min="12521" max="12521" width="11" style="93" bestFit="1" customWidth="1"/>
    <col min="12522" max="12522" width="12.6640625" style="93" bestFit="1" customWidth="1"/>
    <col min="12523" max="12523" width="11" style="93" bestFit="1" customWidth="1"/>
    <col min="12524" max="12769" width="9.109375" style="93"/>
    <col min="12770" max="12770" width="7.5546875" style="93" customWidth="1"/>
    <col min="12771" max="12771" width="32.33203125" style="93" customWidth="1"/>
    <col min="12772" max="12772" width="15.44140625" style="93" customWidth="1"/>
    <col min="12773" max="12776" width="13.6640625" style="93" customWidth="1"/>
    <col min="12777" max="12777" width="11" style="93" bestFit="1" customWidth="1"/>
    <col min="12778" max="12778" width="12.6640625" style="93" bestFit="1" customWidth="1"/>
    <col min="12779" max="12779" width="11" style="93" bestFit="1" customWidth="1"/>
    <col min="12780" max="13025" width="9.109375" style="93"/>
    <col min="13026" max="13026" width="7.5546875" style="93" customWidth="1"/>
    <col min="13027" max="13027" width="32.33203125" style="93" customWidth="1"/>
    <col min="13028" max="13028" width="15.44140625" style="93" customWidth="1"/>
    <col min="13029" max="13032" width="13.6640625" style="93" customWidth="1"/>
    <col min="13033" max="13033" width="11" style="93" bestFit="1" customWidth="1"/>
    <col min="13034" max="13034" width="12.6640625" style="93" bestFit="1" customWidth="1"/>
    <col min="13035" max="13035" width="11" style="93" bestFit="1" customWidth="1"/>
    <col min="13036" max="13281" width="9.109375" style="93"/>
    <col min="13282" max="13282" width="7.5546875" style="93" customWidth="1"/>
    <col min="13283" max="13283" width="32.33203125" style="93" customWidth="1"/>
    <col min="13284" max="13284" width="15.44140625" style="93" customWidth="1"/>
    <col min="13285" max="13288" width="13.6640625" style="93" customWidth="1"/>
    <col min="13289" max="13289" width="11" style="93" bestFit="1" customWidth="1"/>
    <col min="13290" max="13290" width="12.6640625" style="93" bestFit="1" customWidth="1"/>
    <col min="13291" max="13291" width="11" style="93" bestFit="1" customWidth="1"/>
    <col min="13292" max="13537" width="9.109375" style="93"/>
    <col min="13538" max="13538" width="7.5546875" style="93" customWidth="1"/>
    <col min="13539" max="13539" width="32.33203125" style="93" customWidth="1"/>
    <col min="13540" max="13540" width="15.44140625" style="93" customWidth="1"/>
    <col min="13541" max="13544" width="13.6640625" style="93" customWidth="1"/>
    <col min="13545" max="13545" width="11" style="93" bestFit="1" customWidth="1"/>
    <col min="13546" max="13546" width="12.6640625" style="93" bestFit="1" customWidth="1"/>
    <col min="13547" max="13547" width="11" style="93" bestFit="1" customWidth="1"/>
    <col min="13548" max="13793" width="9.109375" style="93"/>
    <col min="13794" max="13794" width="7.5546875" style="93" customWidth="1"/>
    <col min="13795" max="13795" width="32.33203125" style="93" customWidth="1"/>
    <col min="13796" max="13796" width="15.44140625" style="93" customWidth="1"/>
    <col min="13797" max="13800" width="13.6640625" style="93" customWidth="1"/>
    <col min="13801" max="13801" width="11" style="93" bestFit="1" customWidth="1"/>
    <col min="13802" max="13802" width="12.6640625" style="93" bestFit="1" customWidth="1"/>
    <col min="13803" max="13803" width="11" style="93" bestFit="1" customWidth="1"/>
    <col min="13804" max="14049" width="9.109375" style="93"/>
    <col min="14050" max="14050" width="7.5546875" style="93" customWidth="1"/>
    <col min="14051" max="14051" width="32.33203125" style="93" customWidth="1"/>
    <col min="14052" max="14052" width="15.44140625" style="93" customWidth="1"/>
    <col min="14053" max="14056" width="13.6640625" style="93" customWidth="1"/>
    <col min="14057" max="14057" width="11" style="93" bestFit="1" customWidth="1"/>
    <col min="14058" max="14058" width="12.6640625" style="93" bestFit="1" customWidth="1"/>
    <col min="14059" max="14059" width="11" style="93" bestFit="1" customWidth="1"/>
    <col min="14060" max="14305" width="9.109375" style="93"/>
    <col min="14306" max="14306" width="7.5546875" style="93" customWidth="1"/>
    <col min="14307" max="14307" width="32.33203125" style="93" customWidth="1"/>
    <col min="14308" max="14308" width="15.44140625" style="93" customWidth="1"/>
    <col min="14309" max="14312" width="13.6640625" style="93" customWidth="1"/>
    <col min="14313" max="14313" width="11" style="93" bestFit="1" customWidth="1"/>
    <col min="14314" max="14314" width="12.6640625" style="93" bestFit="1" customWidth="1"/>
    <col min="14315" max="14315" width="11" style="93" bestFit="1" customWidth="1"/>
    <col min="14316" max="14561" width="9.109375" style="93"/>
    <col min="14562" max="14562" width="7.5546875" style="93" customWidth="1"/>
    <col min="14563" max="14563" width="32.33203125" style="93" customWidth="1"/>
    <col min="14564" max="14564" width="15.44140625" style="93" customWidth="1"/>
    <col min="14565" max="14568" width="13.6640625" style="93" customWidth="1"/>
    <col min="14569" max="14569" width="11" style="93" bestFit="1" customWidth="1"/>
    <col min="14570" max="14570" width="12.6640625" style="93" bestFit="1" customWidth="1"/>
    <col min="14571" max="14571" width="11" style="93" bestFit="1" customWidth="1"/>
    <col min="14572" max="14817" width="9.109375" style="93"/>
    <col min="14818" max="14818" width="7.5546875" style="93" customWidth="1"/>
    <col min="14819" max="14819" width="32.33203125" style="93" customWidth="1"/>
    <col min="14820" max="14820" width="15.44140625" style="93" customWidth="1"/>
    <col min="14821" max="14824" width="13.6640625" style="93" customWidth="1"/>
    <col min="14825" max="14825" width="11" style="93" bestFit="1" customWidth="1"/>
    <col min="14826" max="14826" width="12.6640625" style="93" bestFit="1" customWidth="1"/>
    <col min="14827" max="14827" width="11" style="93" bestFit="1" customWidth="1"/>
    <col min="14828" max="15073" width="9.109375" style="93"/>
    <col min="15074" max="15074" width="7.5546875" style="93" customWidth="1"/>
    <col min="15075" max="15075" width="32.33203125" style="93" customWidth="1"/>
    <col min="15076" max="15076" width="15.44140625" style="93" customWidth="1"/>
    <col min="15077" max="15080" width="13.6640625" style="93" customWidth="1"/>
    <col min="15081" max="15081" width="11" style="93" bestFit="1" customWidth="1"/>
    <col min="15082" max="15082" width="12.6640625" style="93" bestFit="1" customWidth="1"/>
    <col min="15083" max="15083" width="11" style="93" bestFit="1" customWidth="1"/>
    <col min="15084" max="15329" width="9.109375" style="93"/>
    <col min="15330" max="15330" width="7.5546875" style="93" customWidth="1"/>
    <col min="15331" max="15331" width="32.33203125" style="93" customWidth="1"/>
    <col min="15332" max="15332" width="15.44140625" style="93" customWidth="1"/>
    <col min="15333" max="15336" width="13.6640625" style="93" customWidth="1"/>
    <col min="15337" max="15337" width="11" style="93" bestFit="1" customWidth="1"/>
    <col min="15338" max="15338" width="12.6640625" style="93" bestFit="1" customWidth="1"/>
    <col min="15339" max="15339" width="11" style="93" bestFit="1" customWidth="1"/>
    <col min="15340" max="15585" width="9.109375" style="93"/>
    <col min="15586" max="15586" width="7.5546875" style="93" customWidth="1"/>
    <col min="15587" max="15587" width="32.33203125" style="93" customWidth="1"/>
    <col min="15588" max="15588" width="15.44140625" style="93" customWidth="1"/>
    <col min="15589" max="15592" width="13.6640625" style="93" customWidth="1"/>
    <col min="15593" max="15593" width="11" style="93" bestFit="1" customWidth="1"/>
    <col min="15594" max="15594" width="12.6640625" style="93" bestFit="1" customWidth="1"/>
    <col min="15595" max="15595" width="11" style="93" bestFit="1" customWidth="1"/>
    <col min="15596" max="15841" width="9.109375" style="93"/>
    <col min="15842" max="15842" width="7.5546875" style="93" customWidth="1"/>
    <col min="15843" max="15843" width="32.33203125" style="93" customWidth="1"/>
    <col min="15844" max="15844" width="15.44140625" style="93" customWidth="1"/>
    <col min="15845" max="15848" width="13.6640625" style="93" customWidth="1"/>
    <col min="15849" max="15849" width="11" style="93" bestFit="1" customWidth="1"/>
    <col min="15850" max="15850" width="12.6640625" style="93" bestFit="1" customWidth="1"/>
    <col min="15851" max="15851" width="11" style="93" bestFit="1" customWidth="1"/>
    <col min="15852" max="16097" width="9.109375" style="93"/>
    <col min="16098" max="16098" width="7.5546875" style="93" customWidth="1"/>
    <col min="16099" max="16099" width="32.33203125" style="93" customWidth="1"/>
    <col min="16100" max="16100" width="15.44140625" style="93" customWidth="1"/>
    <col min="16101" max="16104" width="13.6640625" style="93" customWidth="1"/>
    <col min="16105" max="16105" width="11" style="93" bestFit="1" customWidth="1"/>
    <col min="16106" max="16106" width="12.6640625" style="93" bestFit="1" customWidth="1"/>
    <col min="16107" max="16107" width="11" style="93" bestFit="1" customWidth="1"/>
    <col min="16108" max="16353" width="9.109375" style="93"/>
    <col min="16354" max="16384" width="9.109375" style="93" customWidth="1"/>
  </cols>
  <sheetData>
    <row r="1" spans="1:7" s="92" customFormat="1" x14ac:dyDescent="0.3">
      <c r="A1" s="118" t="s">
        <v>37</v>
      </c>
    </row>
    <row r="2" spans="1:7" s="92" customFormat="1" x14ac:dyDescent="0.3">
      <c r="A2" s="119" t="s">
        <v>339</v>
      </c>
      <c r="B2" s="67"/>
      <c r="C2" s="67"/>
      <c r="D2" s="67"/>
      <c r="E2" s="67"/>
      <c r="F2" s="67"/>
      <c r="G2" s="67"/>
    </row>
    <row r="3" spans="1:7" s="92" customFormat="1" x14ac:dyDescent="0.3">
      <c r="A3" s="67" t="s">
        <v>180</v>
      </c>
      <c r="B3" s="67"/>
      <c r="C3" s="67"/>
      <c r="D3" s="67"/>
      <c r="E3" s="67"/>
      <c r="F3" s="67"/>
      <c r="G3" s="67"/>
    </row>
    <row r="4" spans="1:7" s="92" customFormat="1" x14ac:dyDescent="0.3">
      <c r="A4" s="67"/>
      <c r="B4" s="67"/>
      <c r="C4" s="67"/>
      <c r="D4" s="67"/>
      <c r="E4" s="67"/>
      <c r="F4" s="67"/>
      <c r="G4" s="67"/>
    </row>
    <row r="5" spans="1:7" s="92" customFormat="1" ht="30.6" x14ac:dyDescent="0.3">
      <c r="A5" s="25" t="s">
        <v>5</v>
      </c>
      <c r="B5" s="26" t="s">
        <v>13</v>
      </c>
      <c r="C5" s="26" t="s">
        <v>14</v>
      </c>
      <c r="D5" s="26" t="s">
        <v>15</v>
      </c>
      <c r="E5" s="26" t="s">
        <v>344</v>
      </c>
      <c r="F5" s="26" t="s">
        <v>345</v>
      </c>
      <c r="G5" s="26" t="s">
        <v>16</v>
      </c>
    </row>
    <row r="6" spans="1:7" s="92" customFormat="1" x14ac:dyDescent="0.3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7" s="92" customFormat="1" x14ac:dyDescent="0.3">
      <c r="A7" s="70">
        <v>1</v>
      </c>
      <c r="B7" s="189" t="s">
        <v>305</v>
      </c>
      <c r="C7" s="72">
        <v>433812575.12</v>
      </c>
      <c r="D7" s="73">
        <v>7.3681899180769284E-2</v>
      </c>
      <c r="E7" s="37">
        <v>116846810.45</v>
      </c>
      <c r="F7" s="73">
        <v>0.12257187809481188</v>
      </c>
      <c r="G7" s="38">
        <v>2308043.64</v>
      </c>
    </row>
    <row r="8" spans="1:7" s="92" customFormat="1" x14ac:dyDescent="0.3">
      <c r="A8" s="74">
        <v>2</v>
      </c>
      <c r="B8" s="75" t="s">
        <v>296</v>
      </c>
      <c r="C8" s="76">
        <v>309988452.31999999</v>
      </c>
      <c r="D8" s="73">
        <v>5.2650704938018128E-2</v>
      </c>
      <c r="E8" s="39">
        <v>28517532.370000001</v>
      </c>
      <c r="F8" s="73">
        <v>2.991478747052519E-2</v>
      </c>
      <c r="G8" s="40">
        <v>4592633.1399999997</v>
      </c>
    </row>
    <row r="9" spans="1:7" s="92" customFormat="1" x14ac:dyDescent="0.3">
      <c r="A9" s="74">
        <v>3</v>
      </c>
      <c r="B9" s="75" t="s">
        <v>349</v>
      </c>
      <c r="C9" s="76">
        <v>713360165.88999999</v>
      </c>
      <c r="D9" s="73">
        <v>0.12116230565272192</v>
      </c>
      <c r="E9" s="39">
        <v>112391974.52</v>
      </c>
      <c r="F9" s="73">
        <v>0.11789877144824232</v>
      </c>
      <c r="G9" s="40">
        <v>14030783.24</v>
      </c>
    </row>
    <row r="10" spans="1:7" s="92" customFormat="1" x14ac:dyDescent="0.3">
      <c r="A10" s="74">
        <v>4</v>
      </c>
      <c r="B10" s="75" t="s">
        <v>298</v>
      </c>
      <c r="C10" s="76">
        <v>1481972717.0899999</v>
      </c>
      <c r="D10" s="73">
        <v>0.25170908035358586</v>
      </c>
      <c r="E10" s="39">
        <v>239776291.66999999</v>
      </c>
      <c r="F10" s="73">
        <v>0.25152445564765774</v>
      </c>
      <c r="G10" s="40">
        <v>44646208.729999997</v>
      </c>
    </row>
    <row r="11" spans="1:7" s="92" customFormat="1" x14ac:dyDescent="0.3">
      <c r="A11" s="74">
        <v>5</v>
      </c>
      <c r="B11" s="75" t="s">
        <v>306</v>
      </c>
      <c r="C11" s="76">
        <v>558748987.01999998</v>
      </c>
      <c r="D11" s="73">
        <v>9.4902012735745056E-2</v>
      </c>
      <c r="E11" s="39">
        <v>118344437.51000001</v>
      </c>
      <c r="F11" s="73">
        <v>0.12414288341984266</v>
      </c>
      <c r="G11" s="40">
        <v>10455309.17</v>
      </c>
    </row>
    <row r="12" spans="1:7" s="92" customFormat="1" x14ac:dyDescent="0.3">
      <c r="A12" s="74">
        <v>6</v>
      </c>
      <c r="B12" s="75" t="s">
        <v>299</v>
      </c>
      <c r="C12" s="76">
        <v>373103688.06</v>
      </c>
      <c r="D12" s="73">
        <v>6.3370657985203929E-2</v>
      </c>
      <c r="E12" s="39">
        <v>72534578.840000004</v>
      </c>
      <c r="F12" s="73">
        <v>7.6088508714916334E-2</v>
      </c>
      <c r="G12" s="40">
        <v>3945729.05</v>
      </c>
    </row>
    <row r="13" spans="1:7" s="92" customFormat="1" x14ac:dyDescent="0.3">
      <c r="A13" s="74">
        <v>7</v>
      </c>
      <c r="B13" s="75" t="s">
        <v>350</v>
      </c>
      <c r="C13" s="76">
        <v>436708475.38999999</v>
      </c>
      <c r="D13" s="73">
        <v>7.4173760053342364E-2</v>
      </c>
      <c r="E13" s="39">
        <v>36184465.009999998</v>
      </c>
      <c r="F13" s="73">
        <v>3.7957371853376984E-2</v>
      </c>
      <c r="G13" s="40">
        <v>4678536.9800000004</v>
      </c>
    </row>
    <row r="14" spans="1:7" s="92" customFormat="1" x14ac:dyDescent="0.3">
      <c r="A14" s="74">
        <v>8</v>
      </c>
      <c r="B14" s="75" t="s">
        <v>343</v>
      </c>
      <c r="C14" s="76">
        <v>29043453.489999998</v>
      </c>
      <c r="D14" s="73">
        <v>4.9329524652889263E-3</v>
      </c>
      <c r="E14" s="39">
        <v>5586152.7300000004</v>
      </c>
      <c r="F14" s="73">
        <v>5.8598538445647462E-3</v>
      </c>
      <c r="G14" s="40">
        <v>1654570.85</v>
      </c>
    </row>
    <row r="15" spans="1:7" s="92" customFormat="1" x14ac:dyDescent="0.3">
      <c r="A15" s="74">
        <v>9</v>
      </c>
      <c r="B15" s="75" t="s">
        <v>351</v>
      </c>
      <c r="C15" s="76">
        <v>96259586.310000002</v>
      </c>
      <c r="D15" s="73">
        <v>1.6349431852486173E-2</v>
      </c>
      <c r="E15" s="39">
        <v>26160739</v>
      </c>
      <c r="F15" s="73">
        <v>2.7442519819146596E-2</v>
      </c>
      <c r="G15" s="40">
        <v>1309120.92</v>
      </c>
    </row>
    <row r="16" spans="1:7" s="92" customFormat="1" x14ac:dyDescent="0.3">
      <c r="A16" s="74">
        <v>10</v>
      </c>
      <c r="B16" s="75" t="s">
        <v>307</v>
      </c>
      <c r="C16" s="76">
        <v>10325877.939999999</v>
      </c>
      <c r="D16" s="73">
        <v>1.7538225975066554E-3</v>
      </c>
      <c r="E16" s="39">
        <v>1175180.3999999999</v>
      </c>
      <c r="F16" s="73">
        <v>1.232759954452075E-3</v>
      </c>
      <c r="G16" s="40">
        <v>44017.09</v>
      </c>
    </row>
    <row r="17" spans="1:7" s="92" customFormat="1" x14ac:dyDescent="0.3">
      <c r="A17" s="74">
        <v>11</v>
      </c>
      <c r="B17" s="41" t="s">
        <v>301</v>
      </c>
      <c r="C17" s="39">
        <v>338201279</v>
      </c>
      <c r="D17" s="73">
        <v>5.7442577673531274E-2</v>
      </c>
      <c r="E17" s="39">
        <v>18951263.949999999</v>
      </c>
      <c r="F17" s="73">
        <v>1.9879806780143078E-2</v>
      </c>
      <c r="G17" s="40">
        <v>1442851.01</v>
      </c>
    </row>
    <row r="18" spans="1:7" s="92" customFormat="1" x14ac:dyDescent="0.3">
      <c r="A18" s="74">
        <v>12</v>
      </c>
      <c r="B18" s="75" t="s">
        <v>302</v>
      </c>
      <c r="C18" s="76">
        <v>194072285.16999999</v>
      </c>
      <c r="D18" s="73">
        <v>3.2962655694620945E-2</v>
      </c>
      <c r="E18" s="39">
        <v>44411461.100000001</v>
      </c>
      <c r="F18" s="73">
        <v>4.6587460753077667E-2</v>
      </c>
      <c r="G18" s="40">
        <v>673482.35</v>
      </c>
    </row>
    <row r="19" spans="1:7" s="92" customFormat="1" x14ac:dyDescent="0.3">
      <c r="A19" s="74">
        <v>13</v>
      </c>
      <c r="B19" s="75" t="s">
        <v>303</v>
      </c>
      <c r="C19" s="76">
        <v>384213694.63999999</v>
      </c>
      <c r="D19" s="73">
        <v>6.5257662723364876E-2</v>
      </c>
      <c r="E19" s="39">
        <v>56945914.640000001</v>
      </c>
      <c r="F19" s="73">
        <v>5.9736056811225034E-2</v>
      </c>
      <c r="G19" s="40">
        <v>5356753.54</v>
      </c>
    </row>
    <row r="20" spans="1:7" s="92" customFormat="1" x14ac:dyDescent="0.3">
      <c r="A20" s="74">
        <v>14</v>
      </c>
      <c r="B20" s="75" t="s">
        <v>304</v>
      </c>
      <c r="C20" s="76">
        <v>527829824.25</v>
      </c>
      <c r="D20" s="73">
        <v>8.9650476093814491E-2</v>
      </c>
      <c r="E20" s="39">
        <v>75465358.019999996</v>
      </c>
      <c r="F20" s="73">
        <v>7.9162885388017648E-2</v>
      </c>
      <c r="G20" s="40">
        <v>2927052.94</v>
      </c>
    </row>
    <row r="21" spans="1:7" s="92" customFormat="1" ht="15" customHeight="1" x14ac:dyDescent="0.3">
      <c r="A21" s="325"/>
      <c r="B21" s="231" t="s">
        <v>8</v>
      </c>
      <c r="C21" s="237">
        <v>5887641061.6900005</v>
      </c>
      <c r="D21" s="233">
        <v>1</v>
      </c>
      <c r="E21" s="237">
        <v>953292160.21000004</v>
      </c>
      <c r="F21" s="233">
        <v>1</v>
      </c>
      <c r="G21" s="237">
        <v>98065092.650000006</v>
      </c>
    </row>
    <row r="22" spans="1:7" s="92" customFormat="1" x14ac:dyDescent="0.3">
      <c r="A22" s="308"/>
      <c r="B22" s="308"/>
      <c r="C22" s="230"/>
      <c r="D22" s="326"/>
      <c r="E22" s="230"/>
      <c r="F22" s="326"/>
      <c r="G22" s="230"/>
    </row>
    <row r="23" spans="1:7" s="92" customFormat="1" x14ac:dyDescent="0.3">
      <c r="A23" s="312" t="s">
        <v>17</v>
      </c>
      <c r="B23" s="312"/>
      <c r="C23" s="312"/>
      <c r="D23" s="312"/>
      <c r="E23" s="312"/>
      <c r="F23" s="312"/>
      <c r="G23" s="312"/>
    </row>
    <row r="24" spans="1:7" s="92" customFormat="1" x14ac:dyDescent="0.3">
      <c r="A24" s="77"/>
      <c r="B24" s="78" t="s">
        <v>346</v>
      </c>
      <c r="C24" s="79"/>
      <c r="D24" s="79"/>
      <c r="E24" s="79"/>
      <c r="F24" s="79"/>
      <c r="G24" s="79"/>
    </row>
    <row r="25" spans="1:7" s="92" customFormat="1" x14ac:dyDescent="0.3">
      <c r="A25" s="77"/>
      <c r="B25" s="94" t="s">
        <v>93</v>
      </c>
      <c r="C25" s="67"/>
      <c r="D25" s="67"/>
      <c r="E25" s="67"/>
      <c r="F25" s="67"/>
      <c r="G25" s="67"/>
    </row>
    <row r="26" spans="1:7" s="92" customFormat="1" x14ac:dyDescent="0.3">
      <c r="A26" s="77"/>
      <c r="B26" s="94" t="s">
        <v>94</v>
      </c>
      <c r="C26" s="67"/>
      <c r="D26" s="67"/>
      <c r="E26" s="67"/>
      <c r="F26" s="67"/>
      <c r="G26" s="67"/>
    </row>
    <row r="27" spans="1:7" x14ac:dyDescent="0.3">
      <c r="A27" s="95"/>
      <c r="B27" s="94"/>
      <c r="C27" s="327"/>
      <c r="D27" s="327"/>
      <c r="E27" s="79"/>
      <c r="F27" s="79"/>
      <c r="G27" s="327"/>
    </row>
    <row r="28" spans="1:7" s="330" customFormat="1" x14ac:dyDescent="0.3">
      <c r="A28" s="328"/>
      <c r="B28" s="329"/>
      <c r="C28" s="329"/>
      <c r="D28" s="329"/>
      <c r="E28" s="329"/>
      <c r="F28" s="329"/>
      <c r="G28" s="329"/>
    </row>
    <row r="29" spans="1:7" ht="15" customHeight="1" x14ac:dyDescent="0.3">
      <c r="A29" s="95"/>
      <c r="B29" s="512"/>
      <c r="C29" s="512"/>
      <c r="D29" s="512"/>
      <c r="E29" s="512"/>
      <c r="F29" s="512"/>
      <c r="G29" s="512"/>
    </row>
    <row r="30" spans="1:7" s="95" customFormat="1" ht="10.199999999999999" x14ac:dyDescent="0.3">
      <c r="C30" s="96"/>
      <c r="D30" s="96"/>
      <c r="E30" s="97"/>
      <c r="F30" s="77"/>
    </row>
    <row r="31" spans="1:7" s="95" customFormat="1" ht="10.199999999999999" x14ac:dyDescent="0.3">
      <c r="B31" s="513"/>
      <c r="C31" s="513"/>
      <c r="D31" s="513"/>
      <c r="E31" s="513"/>
      <c r="F31" s="513"/>
      <c r="G31" s="513"/>
    </row>
    <row r="32" spans="1:7" s="95" customFormat="1" ht="10.199999999999999" x14ac:dyDescent="0.3">
      <c r="C32" s="96"/>
      <c r="D32" s="96"/>
      <c r="E32" s="97"/>
      <c r="F32" s="77"/>
    </row>
    <row r="33" spans="3:6" s="95" customFormat="1" ht="10.199999999999999" x14ac:dyDescent="0.3">
      <c r="C33" s="96"/>
      <c r="D33" s="96"/>
      <c r="E33" s="97"/>
      <c r="F33" s="77"/>
    </row>
    <row r="34" spans="3:6" s="95" customFormat="1" ht="10.199999999999999" x14ac:dyDescent="0.3">
      <c r="E34" s="77"/>
      <c r="F34" s="77"/>
    </row>
    <row r="35" spans="3:6" s="95" customFormat="1" ht="10.199999999999999" x14ac:dyDescent="0.3">
      <c r="C35" s="96"/>
      <c r="E35" s="77"/>
      <c r="F35" s="77"/>
    </row>
    <row r="36" spans="3:6" s="95" customFormat="1" ht="10.199999999999999" x14ac:dyDescent="0.3">
      <c r="E36" s="77"/>
      <c r="F36" s="77"/>
    </row>
    <row r="37" spans="3:6" s="95" customFormat="1" ht="10.199999999999999" x14ac:dyDescent="0.3">
      <c r="E37" s="77"/>
      <c r="F37" s="77"/>
    </row>
    <row r="38" spans="3:6" s="95" customFormat="1" ht="10.199999999999999" x14ac:dyDescent="0.3">
      <c r="E38" s="77"/>
      <c r="F38" s="77"/>
    </row>
    <row r="39" spans="3:6" s="95" customFormat="1" ht="10.199999999999999" x14ac:dyDescent="0.3">
      <c r="E39" s="77"/>
      <c r="F39" s="77"/>
    </row>
    <row r="40" spans="3:6" s="95" customFormat="1" ht="10.199999999999999" x14ac:dyDescent="0.3">
      <c r="E40" s="77"/>
      <c r="F40" s="77"/>
    </row>
    <row r="41" spans="3:6" s="95" customFormat="1" ht="10.199999999999999" x14ac:dyDescent="0.3">
      <c r="E41" s="77"/>
      <c r="F41" s="77"/>
    </row>
  </sheetData>
  <mergeCells count="2">
    <mergeCell ref="B29:G29"/>
    <mergeCell ref="B31:G3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V47"/>
  <sheetViews>
    <sheetView zoomScaleNormal="100" zoomScaleSheetLayoutView="100" workbookViewId="0"/>
  </sheetViews>
  <sheetFormatPr defaultColWidth="9.109375" defaultRowHeight="13.2" x14ac:dyDescent="0.25"/>
  <cols>
    <col min="1" max="1" width="6.33203125" style="238" customWidth="1"/>
    <col min="2" max="2" width="41.5546875" style="238" customWidth="1"/>
    <col min="3" max="3" width="11.88671875" style="238" bestFit="1" customWidth="1"/>
    <col min="4" max="4" width="10.5546875" style="238" customWidth="1"/>
    <col min="5" max="5" width="11" style="238" bestFit="1" customWidth="1"/>
    <col min="6" max="9" width="13.6640625" style="238" customWidth="1"/>
    <col min="10" max="10" width="8.88671875" style="238" bestFit="1" customWidth="1"/>
    <col min="11" max="11" width="12.88671875" style="238" customWidth="1"/>
    <col min="12" max="12" width="9" style="238" bestFit="1" customWidth="1"/>
    <col min="13" max="13" width="12.88671875" style="238" customWidth="1"/>
    <col min="14" max="14" width="8.44140625" style="238" bestFit="1" customWidth="1"/>
    <col min="15" max="15" width="11" style="238" bestFit="1" customWidth="1"/>
    <col min="16" max="16" width="13.33203125" style="238" bestFit="1" customWidth="1"/>
    <col min="17" max="18" width="9.109375" style="239"/>
    <col min="19" max="16384" width="9.109375" style="238"/>
  </cols>
  <sheetData>
    <row r="1" spans="1:16" x14ac:dyDescent="0.25">
      <c r="A1" s="205" t="s">
        <v>38</v>
      </c>
    </row>
    <row r="2" spans="1:16" s="241" customFormat="1" ht="12" x14ac:dyDescent="0.2">
      <c r="A2" s="240" t="s">
        <v>340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1:16" x14ac:dyDescent="0.25">
      <c r="A3" s="242" t="s">
        <v>180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5"/>
    </row>
    <row r="5" spans="1:16" ht="92.25" customHeight="1" x14ac:dyDescent="0.25">
      <c r="A5" s="42" t="s">
        <v>5</v>
      </c>
      <c r="B5" s="42" t="s">
        <v>13</v>
      </c>
      <c r="C5" s="42" t="s">
        <v>138</v>
      </c>
      <c r="D5" s="42" t="s">
        <v>23</v>
      </c>
      <c r="E5" s="42" t="s">
        <v>125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43" t="s">
        <v>30</v>
      </c>
      <c r="M5" s="43" t="s">
        <v>31</v>
      </c>
      <c r="N5" s="43" t="s">
        <v>32</v>
      </c>
      <c r="O5" s="43" t="s">
        <v>33</v>
      </c>
      <c r="P5" s="43" t="s">
        <v>87</v>
      </c>
    </row>
    <row r="6" spans="1:16" ht="12.75" customHeight="1" x14ac:dyDescent="0.25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</row>
    <row r="7" spans="1:16" ht="12.75" customHeight="1" x14ac:dyDescent="0.25">
      <c r="A7" s="192">
        <v>1</v>
      </c>
      <c r="B7" s="206" t="s">
        <v>197</v>
      </c>
      <c r="C7" s="193">
        <v>111250952.48999999</v>
      </c>
      <c r="D7" s="194">
        <v>2.7114999096624643E-2</v>
      </c>
      <c r="E7" s="195">
        <v>1208263.01</v>
      </c>
      <c r="F7" s="195">
        <v>88</v>
      </c>
      <c r="G7" s="195">
        <v>1855802.66</v>
      </c>
      <c r="H7" s="195">
        <v>1568</v>
      </c>
      <c r="I7" s="195">
        <v>31775586.789999999</v>
      </c>
      <c r="J7" s="195">
        <v>1179</v>
      </c>
      <c r="K7" s="195">
        <v>9597347.4199999999</v>
      </c>
      <c r="L7" s="195">
        <v>8531</v>
      </c>
      <c r="M7" s="195">
        <v>83266858.060000002</v>
      </c>
      <c r="N7" s="195">
        <v>0</v>
      </c>
      <c r="O7" s="195">
        <v>0</v>
      </c>
      <c r="P7" s="195">
        <v>11519975.539999999</v>
      </c>
    </row>
    <row r="8" spans="1:16" ht="12.75" customHeight="1" x14ac:dyDescent="0.25">
      <c r="A8" s="196">
        <v>2</v>
      </c>
      <c r="B8" s="207" t="s">
        <v>198</v>
      </c>
      <c r="C8" s="197">
        <v>166176310.91999999</v>
      </c>
      <c r="D8" s="198">
        <v>4.0501860160534212E-2</v>
      </c>
      <c r="E8" s="199">
        <v>5621801.8700000001</v>
      </c>
      <c r="F8" s="199">
        <v>1436</v>
      </c>
      <c r="G8" s="199">
        <v>34628904.090000004</v>
      </c>
      <c r="H8" s="199">
        <v>0</v>
      </c>
      <c r="I8" s="199">
        <v>0</v>
      </c>
      <c r="J8" s="199">
        <v>9104</v>
      </c>
      <c r="K8" s="199">
        <v>120133391.89</v>
      </c>
      <c r="L8" s="199">
        <v>0</v>
      </c>
      <c r="M8" s="199">
        <v>0</v>
      </c>
      <c r="N8" s="199">
        <v>0</v>
      </c>
      <c r="O8" s="199">
        <v>0</v>
      </c>
      <c r="P8" s="199">
        <v>17514135.73</v>
      </c>
    </row>
    <row r="9" spans="1:16" ht="12.75" customHeight="1" x14ac:dyDescent="0.25">
      <c r="A9" s="196">
        <v>3</v>
      </c>
      <c r="B9" s="207" t="s">
        <v>199</v>
      </c>
      <c r="C9" s="197">
        <v>120597577.06</v>
      </c>
      <c r="D9" s="198">
        <v>2.9393035473839663E-2</v>
      </c>
      <c r="E9" s="199">
        <v>654320.19999999995</v>
      </c>
      <c r="F9" s="199">
        <v>70</v>
      </c>
      <c r="G9" s="199">
        <v>1171757.56</v>
      </c>
      <c r="H9" s="199">
        <v>256</v>
      </c>
      <c r="I9" s="199">
        <v>15082749.029999999</v>
      </c>
      <c r="J9" s="199">
        <v>2130</v>
      </c>
      <c r="K9" s="199">
        <v>20193595.41</v>
      </c>
      <c r="L9" s="199">
        <v>2368</v>
      </c>
      <c r="M9" s="199">
        <v>76485296.829999998</v>
      </c>
      <c r="N9" s="199">
        <v>0</v>
      </c>
      <c r="O9" s="199">
        <v>0</v>
      </c>
      <c r="P9" s="199">
        <v>7255591.6100000003</v>
      </c>
    </row>
    <row r="10" spans="1:16" ht="12.75" customHeight="1" x14ac:dyDescent="0.25">
      <c r="A10" s="196">
        <v>4</v>
      </c>
      <c r="B10" s="207" t="s">
        <v>200</v>
      </c>
      <c r="C10" s="197">
        <v>588517658.34000003</v>
      </c>
      <c r="D10" s="198">
        <v>0.1434383743875913</v>
      </c>
      <c r="E10" s="199">
        <v>3375511.16</v>
      </c>
      <c r="F10" s="199">
        <v>141</v>
      </c>
      <c r="G10" s="199">
        <v>4805632.75</v>
      </c>
      <c r="H10" s="199">
        <v>4537</v>
      </c>
      <c r="I10" s="199">
        <v>161531738.96000001</v>
      </c>
      <c r="J10" s="199">
        <v>1638</v>
      </c>
      <c r="K10" s="199">
        <v>20005977.920000002</v>
      </c>
      <c r="L10" s="199">
        <v>21530</v>
      </c>
      <c r="M10" s="199">
        <v>527707150.55000001</v>
      </c>
      <c r="N10" s="199">
        <v>1</v>
      </c>
      <c r="O10" s="199">
        <v>0</v>
      </c>
      <c r="P10" s="199">
        <v>62012401.43</v>
      </c>
    </row>
    <row r="11" spans="1:16" ht="12.75" customHeight="1" x14ac:dyDescent="0.25">
      <c r="A11" s="196">
        <v>5</v>
      </c>
      <c r="B11" s="207" t="s">
        <v>201</v>
      </c>
      <c r="C11" s="197">
        <v>24752706</v>
      </c>
      <c r="D11" s="198">
        <v>6.0329335237767493E-3</v>
      </c>
      <c r="E11" s="199">
        <v>76736</v>
      </c>
      <c r="F11" s="199">
        <v>0</v>
      </c>
      <c r="G11" s="199">
        <v>0</v>
      </c>
      <c r="H11" s="199">
        <v>104</v>
      </c>
      <c r="I11" s="199">
        <v>8200139</v>
      </c>
      <c r="J11" s="199">
        <v>0</v>
      </c>
      <c r="K11" s="199">
        <v>0</v>
      </c>
      <c r="L11" s="199">
        <v>557</v>
      </c>
      <c r="M11" s="199">
        <v>22545518</v>
      </c>
      <c r="N11" s="199">
        <v>0</v>
      </c>
      <c r="O11" s="199">
        <v>0</v>
      </c>
      <c r="P11" s="199">
        <v>802595</v>
      </c>
    </row>
    <row r="12" spans="1:16" ht="12.75" customHeight="1" x14ac:dyDescent="0.25">
      <c r="A12" s="196">
        <v>6</v>
      </c>
      <c r="B12" s="207" t="s">
        <v>202</v>
      </c>
      <c r="C12" s="197">
        <v>334491988.98000002</v>
      </c>
      <c r="D12" s="198">
        <v>8.1525144513581865E-2</v>
      </c>
      <c r="E12" s="199">
        <v>3032215.17</v>
      </c>
      <c r="F12" s="199">
        <v>638</v>
      </c>
      <c r="G12" s="199">
        <v>18365729.100000001</v>
      </c>
      <c r="H12" s="199">
        <v>2119</v>
      </c>
      <c r="I12" s="199">
        <v>76332356.370000005</v>
      </c>
      <c r="J12" s="199">
        <v>3666</v>
      </c>
      <c r="K12" s="199">
        <v>47486498.609999999</v>
      </c>
      <c r="L12" s="199">
        <v>12885</v>
      </c>
      <c r="M12" s="199">
        <v>251323676.68000001</v>
      </c>
      <c r="N12" s="199">
        <v>2</v>
      </c>
      <c r="O12" s="199">
        <v>0</v>
      </c>
      <c r="P12" s="199">
        <v>6307666.9400000004</v>
      </c>
    </row>
    <row r="13" spans="1:16" ht="12.75" customHeight="1" x14ac:dyDescent="0.25">
      <c r="A13" s="196">
        <v>7</v>
      </c>
      <c r="B13" s="207" t="s">
        <v>203</v>
      </c>
      <c r="C13" s="197">
        <v>119897073.38</v>
      </c>
      <c r="D13" s="198">
        <v>2.9222302943238725E-2</v>
      </c>
      <c r="E13" s="199">
        <v>435646.38</v>
      </c>
      <c r="F13" s="199">
        <v>5</v>
      </c>
      <c r="G13" s="199">
        <v>300204.15999999997</v>
      </c>
      <c r="H13" s="199">
        <v>1008</v>
      </c>
      <c r="I13" s="199">
        <v>37715702.18</v>
      </c>
      <c r="J13" s="199">
        <v>45</v>
      </c>
      <c r="K13" s="199">
        <v>973255.27</v>
      </c>
      <c r="L13" s="199">
        <v>4017</v>
      </c>
      <c r="M13" s="199">
        <v>108400174.20999999</v>
      </c>
      <c r="N13" s="199">
        <v>0</v>
      </c>
      <c r="O13" s="199">
        <v>0</v>
      </c>
      <c r="P13" s="199">
        <v>23615703.079999998</v>
      </c>
    </row>
    <row r="14" spans="1:16" ht="12.75" customHeight="1" x14ac:dyDescent="0.25">
      <c r="A14" s="196">
        <v>8</v>
      </c>
      <c r="B14" s="207" t="s">
        <v>204</v>
      </c>
      <c r="C14" s="197">
        <v>630906942.45000005</v>
      </c>
      <c r="D14" s="198">
        <v>0.15376984009304248</v>
      </c>
      <c r="E14" s="199">
        <v>3738785.51</v>
      </c>
      <c r="F14" s="199">
        <v>156</v>
      </c>
      <c r="G14" s="199">
        <v>5597796.8300000001</v>
      </c>
      <c r="H14" s="199">
        <v>6964</v>
      </c>
      <c r="I14" s="199">
        <v>208722650.38999999</v>
      </c>
      <c r="J14" s="199">
        <v>1458</v>
      </c>
      <c r="K14" s="199">
        <v>16967368.539999999</v>
      </c>
      <c r="L14" s="199">
        <v>26566</v>
      </c>
      <c r="M14" s="199">
        <v>555444606.49000001</v>
      </c>
      <c r="N14" s="199">
        <v>0</v>
      </c>
      <c r="O14" s="199">
        <v>0</v>
      </c>
      <c r="P14" s="199">
        <v>39189372.469999999</v>
      </c>
    </row>
    <row r="15" spans="1:16" ht="12.75" customHeight="1" x14ac:dyDescent="0.25">
      <c r="A15" s="196">
        <v>9</v>
      </c>
      <c r="B15" s="207" t="s">
        <v>205</v>
      </c>
      <c r="C15" s="197">
        <v>239746895.13999999</v>
      </c>
      <c r="D15" s="198">
        <v>5.8433089332192406E-2</v>
      </c>
      <c r="E15" s="199">
        <v>572055.13</v>
      </c>
      <c r="F15" s="199">
        <v>281</v>
      </c>
      <c r="G15" s="199">
        <v>4042678.02</v>
      </c>
      <c r="H15" s="199">
        <v>1885</v>
      </c>
      <c r="I15" s="199">
        <v>45447596.840000004</v>
      </c>
      <c r="J15" s="199">
        <v>1444</v>
      </c>
      <c r="K15" s="199">
        <v>24280782.670000002</v>
      </c>
      <c r="L15" s="199">
        <v>8602</v>
      </c>
      <c r="M15" s="199">
        <v>158188514.28999999</v>
      </c>
      <c r="N15" s="199">
        <v>0</v>
      </c>
      <c r="O15" s="199">
        <v>0</v>
      </c>
      <c r="P15" s="199">
        <v>19737437.48</v>
      </c>
    </row>
    <row r="16" spans="1:16" ht="12.75" customHeight="1" x14ac:dyDescent="0.25">
      <c r="A16" s="196">
        <v>10</v>
      </c>
      <c r="B16" s="207" t="s">
        <v>206</v>
      </c>
      <c r="C16" s="197">
        <v>632882852.47000003</v>
      </c>
      <c r="D16" s="198">
        <v>0.1542514251690186</v>
      </c>
      <c r="E16" s="199">
        <v>7995834.7800000003</v>
      </c>
      <c r="F16" s="199">
        <v>4180</v>
      </c>
      <c r="G16" s="199">
        <v>50165903.640000001</v>
      </c>
      <c r="H16" s="199">
        <v>4791</v>
      </c>
      <c r="I16" s="199">
        <v>110048099.94</v>
      </c>
      <c r="J16" s="199">
        <v>11587</v>
      </c>
      <c r="K16" s="199">
        <v>97887893.519999996</v>
      </c>
      <c r="L16" s="199">
        <v>26057</v>
      </c>
      <c r="M16" s="199">
        <v>379920366.02999997</v>
      </c>
      <c r="N16" s="199">
        <v>3</v>
      </c>
      <c r="O16" s="199">
        <v>0</v>
      </c>
      <c r="P16" s="199">
        <v>64507820.57</v>
      </c>
    </row>
    <row r="17" spans="1:256" ht="12.75" customHeight="1" x14ac:dyDescent="0.25">
      <c r="A17" s="196">
        <v>11</v>
      </c>
      <c r="B17" s="207" t="s">
        <v>207</v>
      </c>
      <c r="C17" s="197">
        <v>243907979.80000001</v>
      </c>
      <c r="D17" s="198">
        <v>5.9447263182137833E-2</v>
      </c>
      <c r="E17" s="199">
        <v>2264912.2799999998</v>
      </c>
      <c r="F17" s="199">
        <v>230</v>
      </c>
      <c r="G17" s="199">
        <v>5358545.87</v>
      </c>
      <c r="H17" s="199">
        <v>2044</v>
      </c>
      <c r="I17" s="199">
        <v>56005090.5</v>
      </c>
      <c r="J17" s="199">
        <v>1179</v>
      </c>
      <c r="K17" s="199">
        <v>16620502.26</v>
      </c>
      <c r="L17" s="199">
        <v>9426</v>
      </c>
      <c r="M17" s="199">
        <v>194751394.83000001</v>
      </c>
      <c r="N17" s="199">
        <v>0</v>
      </c>
      <c r="O17" s="199">
        <v>0</v>
      </c>
      <c r="P17" s="199">
        <v>32069658.920000002</v>
      </c>
    </row>
    <row r="18" spans="1:256" ht="12.75" customHeight="1" x14ac:dyDescent="0.25">
      <c r="A18" s="196">
        <v>12</v>
      </c>
      <c r="B18" s="207" t="s">
        <v>208</v>
      </c>
      <c r="C18" s="197">
        <v>74080040.280000001</v>
      </c>
      <c r="D18" s="198">
        <v>1.8055398001654604E-2</v>
      </c>
      <c r="E18" s="199">
        <v>88296.15</v>
      </c>
      <c r="F18" s="199">
        <v>0</v>
      </c>
      <c r="G18" s="199">
        <v>0</v>
      </c>
      <c r="H18" s="199">
        <v>275</v>
      </c>
      <c r="I18" s="199">
        <v>25490358.350000001</v>
      </c>
      <c r="J18" s="199">
        <v>0</v>
      </c>
      <c r="K18" s="199">
        <v>0</v>
      </c>
      <c r="L18" s="199">
        <v>1323</v>
      </c>
      <c r="M18" s="199">
        <v>71612164.480000004</v>
      </c>
      <c r="N18" s="199">
        <v>0</v>
      </c>
      <c r="O18" s="199">
        <v>0</v>
      </c>
      <c r="P18" s="199">
        <v>4033772.42</v>
      </c>
    </row>
    <row r="19" spans="1:256" ht="12.75" customHeight="1" x14ac:dyDescent="0.25">
      <c r="A19" s="196">
        <v>13</v>
      </c>
      <c r="B19" s="207" t="s">
        <v>209</v>
      </c>
      <c r="C19" s="197">
        <v>49437041.219999999</v>
      </c>
      <c r="D19" s="198">
        <v>1.2049203157524313E-2</v>
      </c>
      <c r="E19" s="199">
        <v>24255.66</v>
      </c>
      <c r="F19" s="199">
        <v>80</v>
      </c>
      <c r="G19" s="199">
        <v>2117999.9300000002</v>
      </c>
      <c r="H19" s="199">
        <v>1182</v>
      </c>
      <c r="I19" s="199">
        <v>22664458.559999999</v>
      </c>
      <c r="J19" s="199">
        <v>304</v>
      </c>
      <c r="K19" s="199">
        <v>5226306.6100000003</v>
      </c>
      <c r="L19" s="199">
        <v>2128</v>
      </c>
      <c r="M19" s="199">
        <v>38742578.060000002</v>
      </c>
      <c r="N19" s="199">
        <v>0</v>
      </c>
      <c r="O19" s="199">
        <v>0</v>
      </c>
      <c r="P19" s="199">
        <v>3175256.29</v>
      </c>
    </row>
    <row r="20" spans="1:256" ht="12.75" customHeight="1" x14ac:dyDescent="0.25">
      <c r="A20" s="196">
        <v>14</v>
      </c>
      <c r="B20" s="207" t="s">
        <v>210</v>
      </c>
      <c r="C20" s="197">
        <v>715856911.17999995</v>
      </c>
      <c r="D20" s="198">
        <v>0.17447454664896422</v>
      </c>
      <c r="E20" s="199">
        <v>6514575.8300000001</v>
      </c>
      <c r="F20" s="199">
        <v>3018</v>
      </c>
      <c r="G20" s="199">
        <v>44204225.329999998</v>
      </c>
      <c r="H20" s="199">
        <v>3388</v>
      </c>
      <c r="I20" s="199">
        <v>141024490.59</v>
      </c>
      <c r="J20" s="199">
        <v>9350</v>
      </c>
      <c r="K20" s="199">
        <v>94423439.430000007</v>
      </c>
      <c r="L20" s="199">
        <v>18105</v>
      </c>
      <c r="M20" s="199">
        <v>468895063.58999997</v>
      </c>
      <c r="N20" s="199">
        <v>0</v>
      </c>
      <c r="O20" s="199">
        <v>0</v>
      </c>
      <c r="P20" s="199">
        <v>62937577.039999999</v>
      </c>
    </row>
    <row r="21" spans="1:256" ht="12.75" customHeight="1" x14ac:dyDescent="0.25">
      <c r="A21" s="331">
        <v>15</v>
      </c>
      <c r="B21" s="332" t="s">
        <v>211</v>
      </c>
      <c r="C21" s="333">
        <v>50427411.299999997</v>
      </c>
      <c r="D21" s="334">
        <v>1.2290584316278327E-2</v>
      </c>
      <c r="E21" s="335">
        <v>-4757.33</v>
      </c>
      <c r="F21" s="335">
        <v>0</v>
      </c>
      <c r="G21" s="335">
        <v>0</v>
      </c>
      <c r="H21" s="335">
        <v>116</v>
      </c>
      <c r="I21" s="335">
        <v>14348580.98</v>
      </c>
      <c r="J21" s="335">
        <v>3</v>
      </c>
      <c r="K21" s="335">
        <v>25583.040000000001</v>
      </c>
      <c r="L21" s="335">
        <v>842</v>
      </c>
      <c r="M21" s="335">
        <v>46263733.020000003</v>
      </c>
      <c r="N21" s="335">
        <v>0</v>
      </c>
      <c r="O21" s="335">
        <v>0</v>
      </c>
      <c r="P21" s="335">
        <v>390439.16</v>
      </c>
      <c r="Q21" s="336"/>
      <c r="R21" s="336"/>
    </row>
    <row r="22" spans="1:256" ht="15" customHeight="1" x14ac:dyDescent="0.25">
      <c r="A22" s="337"/>
      <c r="B22" s="231" t="s">
        <v>8</v>
      </c>
      <c r="C22" s="200">
        <v>4102930341.0100007</v>
      </c>
      <c r="D22" s="201">
        <v>0.99999999999999989</v>
      </c>
      <c r="E22" s="202">
        <v>35598451.800000004</v>
      </c>
      <c r="F22" s="202">
        <v>10323</v>
      </c>
      <c r="G22" s="202">
        <v>172615179.94</v>
      </c>
      <c r="H22" s="202">
        <v>30237</v>
      </c>
      <c r="I22" s="202">
        <v>954389598.48000002</v>
      </c>
      <c r="J22" s="202">
        <v>43087</v>
      </c>
      <c r="K22" s="202">
        <v>473821942.59000003</v>
      </c>
      <c r="L22" s="202">
        <v>142937</v>
      </c>
      <c r="M22" s="202">
        <v>2983547095.1200004</v>
      </c>
      <c r="N22" s="202">
        <v>6</v>
      </c>
      <c r="O22" s="202">
        <v>0</v>
      </c>
      <c r="P22" s="202">
        <v>355069403.68000007</v>
      </c>
    </row>
    <row r="23" spans="1:256" s="245" customFormat="1" ht="12.75" customHeight="1" x14ac:dyDescent="0.25">
      <c r="A23" s="45"/>
      <c r="B23" s="45"/>
      <c r="C23" s="46"/>
      <c r="D23" s="47"/>
      <c r="E23" s="48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44"/>
      <c r="R23" s="244"/>
    </row>
    <row r="24" spans="1:256" s="246" customFormat="1" ht="12.75" customHeight="1" x14ac:dyDescent="0.3">
      <c r="A24" s="150" t="s">
        <v>17</v>
      </c>
      <c r="B24" s="150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6"/>
      <c r="O24" s="57"/>
      <c r="P24" s="57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</row>
    <row r="25" spans="1:256" s="246" customFormat="1" x14ac:dyDescent="0.3">
      <c r="A25" s="247"/>
      <c r="B25" s="203" t="s">
        <v>88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9"/>
      <c r="O25" s="247"/>
      <c r="P25" s="247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45"/>
      <c r="EG25" s="245"/>
      <c r="EH25" s="245"/>
      <c r="EI25" s="245"/>
      <c r="EJ25" s="245"/>
      <c r="EK25" s="245"/>
      <c r="EL25" s="245"/>
      <c r="EM25" s="245"/>
      <c r="EN25" s="245"/>
      <c r="EO25" s="245"/>
      <c r="EP25" s="245"/>
      <c r="EQ25" s="245"/>
      <c r="ER25" s="245"/>
      <c r="ES25" s="245"/>
      <c r="ET25" s="245"/>
      <c r="EU25" s="245"/>
      <c r="EV25" s="245"/>
      <c r="EW25" s="245"/>
      <c r="EX25" s="245"/>
      <c r="EY25" s="245"/>
      <c r="EZ25" s="245"/>
      <c r="FA25" s="245"/>
      <c r="FB25" s="245"/>
      <c r="FC25" s="245"/>
      <c r="FD25" s="245"/>
      <c r="FE25" s="245"/>
      <c r="FF25" s="245"/>
      <c r="FG25" s="245"/>
      <c r="FH25" s="245"/>
      <c r="FI25" s="245"/>
      <c r="FJ25" s="245"/>
      <c r="FK25" s="245"/>
      <c r="FL25" s="245"/>
      <c r="FM25" s="245"/>
      <c r="FN25" s="245"/>
      <c r="FO25" s="245"/>
      <c r="FP25" s="245"/>
      <c r="FQ25" s="245"/>
      <c r="FR25" s="245"/>
      <c r="FS25" s="245"/>
      <c r="FT25" s="245"/>
      <c r="FU25" s="245"/>
      <c r="FV25" s="245"/>
      <c r="FW25" s="245"/>
      <c r="FX25" s="245"/>
      <c r="FY25" s="245"/>
      <c r="FZ25" s="245"/>
      <c r="GA25" s="245"/>
      <c r="GB25" s="245"/>
      <c r="GC25" s="245"/>
      <c r="GD25" s="245"/>
      <c r="GE25" s="245"/>
      <c r="GF25" s="245"/>
      <c r="GG25" s="245"/>
      <c r="GH25" s="245"/>
      <c r="GI25" s="245"/>
      <c r="GJ25" s="245"/>
      <c r="GK25" s="245"/>
      <c r="GL25" s="245"/>
      <c r="GM25" s="245"/>
      <c r="GN25" s="245"/>
      <c r="GO25" s="245"/>
      <c r="GP25" s="245"/>
      <c r="GQ25" s="245"/>
      <c r="GR25" s="245"/>
      <c r="GS25" s="245"/>
      <c r="GT25" s="245"/>
      <c r="GU25" s="245"/>
      <c r="GV25" s="245"/>
      <c r="GW25" s="245"/>
      <c r="GX25" s="245"/>
      <c r="GY25" s="245"/>
      <c r="GZ25" s="245"/>
      <c r="HA25" s="245"/>
      <c r="HB25" s="245"/>
      <c r="HC25" s="245"/>
      <c r="HD25" s="245"/>
      <c r="HE25" s="245"/>
      <c r="HF25" s="245"/>
      <c r="HG25" s="245"/>
      <c r="HH25" s="245"/>
      <c r="HI25" s="245"/>
      <c r="HJ25" s="245"/>
      <c r="HK25" s="245"/>
      <c r="HL25" s="245"/>
      <c r="HM25" s="245"/>
      <c r="HN25" s="245"/>
      <c r="HO25" s="245"/>
      <c r="HP25" s="245"/>
      <c r="HQ25" s="245"/>
      <c r="HR25" s="245"/>
      <c r="HS25" s="245"/>
      <c r="HT25" s="245"/>
      <c r="HU25" s="245"/>
      <c r="HV25" s="245"/>
      <c r="HW25" s="245"/>
      <c r="HX25" s="245"/>
      <c r="HY25" s="245"/>
      <c r="HZ25" s="245"/>
      <c r="IA25" s="245"/>
      <c r="IB25" s="245"/>
      <c r="IC25" s="245"/>
      <c r="ID25" s="245"/>
      <c r="IE25" s="245"/>
      <c r="IF25" s="245"/>
      <c r="IG25" s="245"/>
      <c r="IH25" s="245"/>
      <c r="II25" s="245"/>
      <c r="IJ25" s="245"/>
      <c r="IK25" s="245"/>
      <c r="IL25" s="245"/>
      <c r="IM25" s="245"/>
      <c r="IN25" s="245"/>
      <c r="IO25" s="245"/>
      <c r="IP25" s="245"/>
      <c r="IQ25" s="245"/>
      <c r="IR25" s="245"/>
      <c r="IS25" s="245"/>
      <c r="IT25" s="245"/>
      <c r="IU25" s="245"/>
      <c r="IV25" s="245"/>
    </row>
    <row r="26" spans="1:256" s="246" customFormat="1" ht="12.75" customHeight="1" x14ac:dyDescent="0.3">
      <c r="A26" s="247"/>
      <c r="B26" s="203" t="s">
        <v>89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50"/>
      <c r="O26" s="247"/>
      <c r="P26" s="247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</row>
    <row r="27" spans="1:256" s="246" customFormat="1" ht="12.75" customHeight="1" x14ac:dyDescent="0.3">
      <c r="A27" s="242"/>
      <c r="B27" s="204" t="s">
        <v>90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51"/>
      <c r="O27" s="242"/>
      <c r="P27" s="242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7"/>
      <c r="BR27" s="247"/>
      <c r="BS27" s="247"/>
      <c r="BT27" s="247"/>
      <c r="BU27" s="247"/>
      <c r="BV27" s="247"/>
      <c r="BW27" s="247"/>
      <c r="BX27" s="247"/>
      <c r="BY27" s="247"/>
      <c r="BZ27" s="247"/>
      <c r="CA27" s="247"/>
      <c r="CB27" s="247"/>
      <c r="CC27" s="247"/>
      <c r="CD27" s="247"/>
      <c r="CE27" s="247"/>
      <c r="CF27" s="247"/>
      <c r="CG27" s="247"/>
      <c r="CH27" s="247"/>
      <c r="CI27" s="247"/>
      <c r="CJ27" s="247"/>
      <c r="CK27" s="247"/>
      <c r="CL27" s="247"/>
      <c r="CM27" s="247"/>
      <c r="CN27" s="247"/>
      <c r="CO27" s="247"/>
      <c r="CP27" s="247"/>
      <c r="CQ27" s="247"/>
      <c r="CR27" s="247"/>
      <c r="CS27" s="247"/>
      <c r="CT27" s="247"/>
      <c r="CU27" s="247"/>
      <c r="CV27" s="247"/>
      <c r="CW27" s="247"/>
      <c r="CX27" s="247"/>
      <c r="CY27" s="247"/>
      <c r="CZ27" s="247"/>
      <c r="DA27" s="247"/>
      <c r="DB27" s="247"/>
      <c r="DC27" s="247"/>
      <c r="DD27" s="247"/>
      <c r="DE27" s="247"/>
      <c r="DF27" s="247"/>
      <c r="DG27" s="247"/>
      <c r="DH27" s="247"/>
      <c r="DI27" s="247"/>
      <c r="DJ27" s="247"/>
      <c r="DK27" s="247"/>
      <c r="DL27" s="247"/>
      <c r="DM27" s="247"/>
      <c r="DN27" s="247"/>
      <c r="DO27" s="247"/>
      <c r="DP27" s="247"/>
      <c r="DQ27" s="247"/>
      <c r="DR27" s="247"/>
      <c r="DS27" s="247"/>
      <c r="DT27" s="247"/>
      <c r="DU27" s="247"/>
      <c r="DV27" s="247"/>
      <c r="DW27" s="247"/>
      <c r="DX27" s="247"/>
      <c r="DY27" s="247"/>
      <c r="DZ27" s="247"/>
      <c r="EA27" s="247"/>
      <c r="EB27" s="247"/>
      <c r="EC27" s="247"/>
      <c r="ED27" s="247"/>
      <c r="EE27" s="247"/>
      <c r="EF27" s="247"/>
      <c r="EG27" s="247"/>
      <c r="EH27" s="247"/>
      <c r="EI27" s="247"/>
      <c r="EJ27" s="247"/>
      <c r="EK27" s="247"/>
      <c r="EL27" s="247"/>
      <c r="EM27" s="247"/>
      <c r="EN27" s="247"/>
      <c r="EO27" s="247"/>
      <c r="EP27" s="247"/>
      <c r="EQ27" s="247"/>
      <c r="ER27" s="247"/>
      <c r="ES27" s="247"/>
      <c r="ET27" s="247"/>
      <c r="EU27" s="247"/>
      <c r="EV27" s="247"/>
      <c r="EW27" s="247"/>
      <c r="EX27" s="247"/>
      <c r="EY27" s="247"/>
      <c r="EZ27" s="247"/>
      <c r="FA27" s="247"/>
      <c r="FB27" s="247"/>
      <c r="FC27" s="247"/>
      <c r="FD27" s="247"/>
      <c r="FE27" s="247"/>
      <c r="FF27" s="247"/>
      <c r="FG27" s="247"/>
      <c r="FH27" s="247"/>
      <c r="FI27" s="247"/>
      <c r="FJ27" s="247"/>
      <c r="FK27" s="247"/>
      <c r="FL27" s="247"/>
      <c r="FM27" s="247"/>
      <c r="FN27" s="247"/>
      <c r="FO27" s="247"/>
      <c r="FP27" s="247"/>
      <c r="FQ27" s="247"/>
      <c r="FR27" s="247"/>
      <c r="FS27" s="247"/>
      <c r="FT27" s="247"/>
      <c r="FU27" s="247"/>
      <c r="FV27" s="247"/>
      <c r="FW27" s="247"/>
      <c r="FX27" s="247"/>
      <c r="FY27" s="247"/>
      <c r="FZ27" s="247"/>
      <c r="GA27" s="247"/>
      <c r="GB27" s="247"/>
      <c r="GC27" s="247"/>
      <c r="GD27" s="247"/>
      <c r="GE27" s="247"/>
      <c r="GF27" s="247"/>
      <c r="GG27" s="247"/>
      <c r="GH27" s="247"/>
      <c r="GI27" s="247"/>
      <c r="GJ27" s="247"/>
      <c r="GK27" s="247"/>
      <c r="GL27" s="247"/>
      <c r="GM27" s="247"/>
      <c r="GN27" s="247"/>
      <c r="GO27" s="247"/>
      <c r="GP27" s="247"/>
      <c r="GQ27" s="247"/>
      <c r="GR27" s="247"/>
      <c r="GS27" s="247"/>
      <c r="GT27" s="247"/>
      <c r="GU27" s="247"/>
      <c r="GV27" s="247"/>
      <c r="GW27" s="247"/>
      <c r="GX27" s="247"/>
      <c r="GY27" s="247"/>
      <c r="GZ27" s="247"/>
      <c r="HA27" s="247"/>
      <c r="HB27" s="247"/>
      <c r="HC27" s="247"/>
      <c r="HD27" s="247"/>
      <c r="HE27" s="247"/>
      <c r="HF27" s="247"/>
      <c r="HG27" s="247"/>
      <c r="HH27" s="247"/>
      <c r="HI27" s="247"/>
      <c r="HJ27" s="247"/>
      <c r="HK27" s="247"/>
      <c r="HL27" s="247"/>
      <c r="HM27" s="247"/>
      <c r="HN27" s="247"/>
      <c r="HO27" s="247"/>
      <c r="HP27" s="247"/>
      <c r="HQ27" s="247"/>
      <c r="HR27" s="247"/>
      <c r="HS27" s="247"/>
      <c r="HT27" s="247"/>
      <c r="HU27" s="247"/>
      <c r="HV27" s="247"/>
      <c r="HW27" s="247"/>
      <c r="HX27" s="247"/>
      <c r="HY27" s="247"/>
      <c r="HZ27" s="247"/>
      <c r="IA27" s="247"/>
      <c r="IB27" s="247"/>
      <c r="IC27" s="247"/>
      <c r="ID27" s="247"/>
      <c r="IE27" s="247"/>
      <c r="IF27" s="247"/>
      <c r="IG27" s="247"/>
      <c r="IH27" s="247"/>
      <c r="II27" s="247"/>
      <c r="IJ27" s="247"/>
      <c r="IK27" s="247"/>
      <c r="IL27" s="247"/>
      <c r="IM27" s="247"/>
      <c r="IN27" s="247"/>
      <c r="IO27" s="247"/>
      <c r="IP27" s="247"/>
      <c r="IQ27" s="247"/>
      <c r="IR27" s="247"/>
      <c r="IS27" s="247"/>
      <c r="IT27" s="247"/>
      <c r="IU27" s="247"/>
      <c r="IV27" s="247"/>
    </row>
    <row r="28" spans="1:256" s="246" customFormat="1" ht="12.75" customHeight="1" x14ac:dyDescent="0.3">
      <c r="A28" s="242"/>
      <c r="B28" s="204" t="s">
        <v>91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51"/>
      <c r="O28" s="242"/>
      <c r="P28" s="242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247"/>
      <c r="BZ28" s="247"/>
      <c r="CA28" s="247"/>
      <c r="CB28" s="247"/>
      <c r="CC28" s="247"/>
      <c r="CD28" s="247"/>
      <c r="CE28" s="247"/>
      <c r="CF28" s="247"/>
      <c r="CG28" s="247"/>
      <c r="CH28" s="247"/>
      <c r="CI28" s="247"/>
      <c r="CJ28" s="247"/>
      <c r="CK28" s="247"/>
      <c r="CL28" s="247"/>
      <c r="CM28" s="247"/>
      <c r="CN28" s="247"/>
      <c r="CO28" s="247"/>
      <c r="CP28" s="247"/>
      <c r="CQ28" s="247"/>
      <c r="CR28" s="247"/>
      <c r="CS28" s="247"/>
      <c r="CT28" s="247"/>
      <c r="CU28" s="247"/>
      <c r="CV28" s="247"/>
      <c r="CW28" s="247"/>
      <c r="CX28" s="247"/>
      <c r="CY28" s="247"/>
      <c r="CZ28" s="247"/>
      <c r="DA28" s="247"/>
      <c r="DB28" s="247"/>
      <c r="DC28" s="247"/>
      <c r="DD28" s="247"/>
      <c r="DE28" s="247"/>
      <c r="DF28" s="247"/>
      <c r="DG28" s="247"/>
      <c r="DH28" s="247"/>
      <c r="DI28" s="247"/>
      <c r="DJ28" s="247"/>
      <c r="DK28" s="247"/>
      <c r="DL28" s="247"/>
      <c r="DM28" s="247"/>
      <c r="DN28" s="247"/>
      <c r="DO28" s="247"/>
      <c r="DP28" s="247"/>
      <c r="DQ28" s="247"/>
      <c r="DR28" s="247"/>
      <c r="DS28" s="247"/>
      <c r="DT28" s="247"/>
      <c r="DU28" s="247"/>
      <c r="DV28" s="247"/>
      <c r="DW28" s="247"/>
      <c r="DX28" s="247"/>
      <c r="DY28" s="247"/>
      <c r="DZ28" s="247"/>
      <c r="EA28" s="247"/>
      <c r="EB28" s="247"/>
      <c r="EC28" s="247"/>
      <c r="ED28" s="247"/>
      <c r="EE28" s="247"/>
      <c r="EF28" s="247"/>
      <c r="EG28" s="247"/>
      <c r="EH28" s="247"/>
      <c r="EI28" s="247"/>
      <c r="EJ28" s="247"/>
      <c r="EK28" s="247"/>
      <c r="EL28" s="247"/>
      <c r="EM28" s="247"/>
      <c r="EN28" s="247"/>
      <c r="EO28" s="247"/>
      <c r="EP28" s="247"/>
      <c r="EQ28" s="247"/>
      <c r="ER28" s="247"/>
      <c r="ES28" s="247"/>
      <c r="ET28" s="247"/>
      <c r="EU28" s="247"/>
      <c r="EV28" s="247"/>
      <c r="EW28" s="247"/>
      <c r="EX28" s="247"/>
      <c r="EY28" s="247"/>
      <c r="EZ28" s="247"/>
      <c r="FA28" s="247"/>
      <c r="FB28" s="247"/>
      <c r="FC28" s="247"/>
      <c r="FD28" s="247"/>
      <c r="FE28" s="247"/>
      <c r="FF28" s="247"/>
      <c r="FG28" s="247"/>
      <c r="FH28" s="247"/>
      <c r="FI28" s="247"/>
      <c r="FJ28" s="247"/>
      <c r="FK28" s="247"/>
      <c r="FL28" s="247"/>
      <c r="FM28" s="247"/>
      <c r="FN28" s="247"/>
      <c r="FO28" s="247"/>
      <c r="FP28" s="247"/>
      <c r="FQ28" s="247"/>
      <c r="FR28" s="247"/>
      <c r="FS28" s="247"/>
      <c r="FT28" s="247"/>
      <c r="FU28" s="247"/>
      <c r="FV28" s="247"/>
      <c r="FW28" s="247"/>
      <c r="FX28" s="247"/>
      <c r="FY28" s="247"/>
      <c r="FZ28" s="247"/>
      <c r="GA28" s="247"/>
      <c r="GB28" s="247"/>
      <c r="GC28" s="247"/>
      <c r="GD28" s="247"/>
      <c r="GE28" s="247"/>
      <c r="GF28" s="247"/>
      <c r="GG28" s="247"/>
      <c r="GH28" s="247"/>
      <c r="GI28" s="247"/>
      <c r="GJ28" s="247"/>
      <c r="GK28" s="247"/>
      <c r="GL28" s="247"/>
      <c r="GM28" s="247"/>
      <c r="GN28" s="247"/>
      <c r="GO28" s="247"/>
      <c r="GP28" s="247"/>
      <c r="GQ28" s="247"/>
      <c r="GR28" s="247"/>
      <c r="GS28" s="247"/>
      <c r="GT28" s="247"/>
      <c r="GU28" s="247"/>
      <c r="GV28" s="247"/>
      <c r="GW28" s="247"/>
      <c r="GX28" s="247"/>
      <c r="GY28" s="247"/>
      <c r="GZ28" s="247"/>
      <c r="HA28" s="247"/>
      <c r="HB28" s="247"/>
      <c r="HC28" s="247"/>
      <c r="HD28" s="247"/>
      <c r="HE28" s="247"/>
      <c r="HF28" s="247"/>
      <c r="HG28" s="247"/>
      <c r="HH28" s="247"/>
      <c r="HI28" s="247"/>
      <c r="HJ28" s="247"/>
      <c r="HK28" s="247"/>
      <c r="HL28" s="247"/>
      <c r="HM28" s="247"/>
      <c r="HN28" s="247"/>
      <c r="HO28" s="247"/>
      <c r="HP28" s="247"/>
      <c r="HQ28" s="247"/>
      <c r="HR28" s="247"/>
      <c r="HS28" s="247"/>
      <c r="HT28" s="247"/>
      <c r="HU28" s="247"/>
      <c r="HV28" s="247"/>
      <c r="HW28" s="247"/>
      <c r="HX28" s="247"/>
      <c r="HY28" s="247"/>
      <c r="HZ28" s="247"/>
      <c r="IA28" s="247"/>
      <c r="IB28" s="247"/>
      <c r="IC28" s="247"/>
      <c r="ID28" s="247"/>
      <c r="IE28" s="247"/>
      <c r="IF28" s="247"/>
      <c r="IG28" s="247"/>
      <c r="IH28" s="247"/>
      <c r="II28" s="247"/>
      <c r="IJ28" s="247"/>
      <c r="IK28" s="247"/>
      <c r="IL28" s="247"/>
      <c r="IM28" s="247"/>
      <c r="IN28" s="247"/>
      <c r="IO28" s="247"/>
      <c r="IP28" s="247"/>
      <c r="IQ28" s="247"/>
      <c r="IR28" s="247"/>
      <c r="IS28" s="247"/>
      <c r="IT28" s="247"/>
      <c r="IU28" s="247"/>
      <c r="IV28" s="247"/>
    </row>
    <row r="29" spans="1:256" s="245" customFormat="1" ht="12.75" customHeight="1" x14ac:dyDescent="0.25">
      <c r="A29" s="45"/>
      <c r="B29" s="45"/>
      <c r="C29" s="46"/>
      <c r="D29" s="47"/>
      <c r="E29" s="48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244"/>
      <c r="R29" s="244"/>
    </row>
    <row r="30" spans="1:256" s="245" customFormat="1" ht="12.75" customHeight="1" x14ac:dyDescent="0.25">
      <c r="A30" s="45"/>
      <c r="B30" s="45"/>
      <c r="C30" s="46"/>
      <c r="D30" s="47"/>
      <c r="E30" s="48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244"/>
      <c r="R30" s="244"/>
    </row>
    <row r="31" spans="1:256" s="245" customFormat="1" ht="12.75" customHeight="1" x14ac:dyDescent="0.25">
      <c r="A31" s="45"/>
      <c r="B31" s="45"/>
      <c r="C31" s="46"/>
      <c r="D31" s="47"/>
      <c r="E31" s="48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244"/>
      <c r="R31" s="244"/>
    </row>
    <row r="32" spans="1:256" s="245" customFormat="1" ht="12.75" customHeight="1" x14ac:dyDescent="0.25">
      <c r="A32" s="45"/>
      <c r="B32" s="45"/>
      <c r="C32" s="46"/>
      <c r="D32" s="47"/>
      <c r="E32" s="48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244"/>
      <c r="R32" s="244"/>
    </row>
    <row r="33" spans="1:18" s="245" customFormat="1" ht="12.75" customHeight="1" x14ac:dyDescent="0.25">
      <c r="A33" s="45"/>
      <c r="B33" s="45"/>
      <c r="C33" s="46"/>
      <c r="D33" s="47"/>
      <c r="E33" s="48"/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244"/>
      <c r="R33" s="244"/>
    </row>
    <row r="34" spans="1:18" s="245" customFormat="1" ht="12.75" customHeight="1" x14ac:dyDescent="0.25">
      <c r="A34" s="45"/>
      <c r="B34" s="45"/>
      <c r="C34" s="46"/>
      <c r="D34" s="47"/>
      <c r="E34" s="48"/>
      <c r="F34" s="48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44"/>
      <c r="R34" s="244"/>
    </row>
    <row r="35" spans="1:18" s="245" customFormat="1" ht="12.75" customHeight="1" x14ac:dyDescent="0.25">
      <c r="A35" s="45"/>
      <c r="B35" s="45"/>
      <c r="C35" s="46"/>
      <c r="D35" s="47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44"/>
      <c r="R35" s="244"/>
    </row>
    <row r="36" spans="1:18" s="245" customFormat="1" ht="12.75" customHeight="1" x14ac:dyDescent="0.25">
      <c r="A36" s="45"/>
      <c r="B36" s="45"/>
      <c r="C36" s="46"/>
      <c r="D36" s="47"/>
      <c r="E36" s="48"/>
      <c r="F36" s="4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244"/>
      <c r="R36" s="244"/>
    </row>
    <row r="37" spans="1:18" s="245" customFormat="1" ht="12.75" customHeight="1" x14ac:dyDescent="0.25">
      <c r="A37" s="45"/>
      <c r="B37" s="45"/>
      <c r="C37" s="46"/>
      <c r="D37" s="47"/>
      <c r="E37" s="48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244"/>
      <c r="R37" s="244"/>
    </row>
    <row r="38" spans="1:18" s="245" customFormat="1" ht="12.75" customHeight="1" x14ac:dyDescent="0.25">
      <c r="A38" s="45"/>
      <c r="B38" s="45"/>
      <c r="C38" s="46"/>
      <c r="D38" s="47"/>
      <c r="E38" s="48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244"/>
      <c r="R38" s="244"/>
    </row>
    <row r="39" spans="1:18" s="245" customFormat="1" ht="12.75" customHeight="1" x14ac:dyDescent="0.25">
      <c r="A39" s="45"/>
      <c r="B39" s="45"/>
      <c r="C39" s="46"/>
      <c r="D39" s="47"/>
      <c r="E39" s="48"/>
      <c r="F39" s="4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244"/>
      <c r="R39" s="244"/>
    </row>
    <row r="40" spans="1:18" s="245" customFormat="1" ht="12.75" customHeight="1" x14ac:dyDescent="0.25">
      <c r="A40" s="45"/>
      <c r="B40" s="45"/>
      <c r="C40" s="46"/>
      <c r="D40" s="47"/>
      <c r="E40" s="48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244"/>
      <c r="R40" s="244"/>
    </row>
    <row r="41" spans="1:18" s="245" customFormat="1" ht="12.75" customHeight="1" x14ac:dyDescent="0.25">
      <c r="A41" s="45"/>
      <c r="B41" s="45"/>
      <c r="C41" s="46"/>
      <c r="D41" s="47"/>
      <c r="E41" s="48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244"/>
      <c r="R41" s="244"/>
    </row>
    <row r="42" spans="1:18" s="245" customFormat="1" ht="12.75" customHeight="1" x14ac:dyDescent="0.25">
      <c r="A42" s="45"/>
      <c r="B42" s="45"/>
      <c r="C42" s="46"/>
      <c r="D42" s="47"/>
      <c r="E42" s="48"/>
      <c r="F42" s="48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244"/>
      <c r="R42" s="244"/>
    </row>
    <row r="43" spans="1:18" s="245" customFormat="1" ht="12.75" customHeight="1" x14ac:dyDescent="0.25">
      <c r="A43" s="45"/>
      <c r="B43" s="45"/>
      <c r="C43" s="46"/>
      <c r="D43" s="47"/>
      <c r="E43" s="48"/>
      <c r="F43" s="48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244"/>
      <c r="R43" s="244"/>
    </row>
    <row r="44" spans="1:18" s="245" customFormat="1" ht="12.75" customHeight="1" x14ac:dyDescent="0.25">
      <c r="A44" s="45"/>
      <c r="B44" s="45"/>
      <c r="C44" s="46"/>
      <c r="D44" s="47"/>
      <c r="E44" s="48"/>
      <c r="F44" s="4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244"/>
      <c r="R44" s="244"/>
    </row>
    <row r="45" spans="1:18" s="245" customFormat="1" ht="12.75" customHeight="1" x14ac:dyDescent="0.25">
      <c r="A45" s="45"/>
      <c r="B45" s="45"/>
      <c r="C45" s="46"/>
      <c r="D45" s="47"/>
      <c r="E45" s="48"/>
      <c r="F45" s="48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244"/>
      <c r="R45" s="244"/>
    </row>
    <row r="46" spans="1:18" s="245" customFormat="1" ht="12.75" customHeight="1" x14ac:dyDescent="0.25">
      <c r="A46" s="45"/>
      <c r="B46" s="45"/>
      <c r="C46" s="46"/>
      <c r="D46" s="47"/>
      <c r="E46" s="48"/>
      <c r="F46" s="4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244"/>
      <c r="R46" s="244"/>
    </row>
    <row r="47" spans="1:18" s="245" customFormat="1" ht="12.75" customHeight="1" x14ac:dyDescent="0.25">
      <c r="A47" s="45"/>
      <c r="B47" s="45"/>
      <c r="C47" s="46"/>
      <c r="D47" s="47"/>
      <c r="E47" s="48"/>
      <c r="F47" s="4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244"/>
      <c r="R47" s="244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workbookViewId="0"/>
  </sheetViews>
  <sheetFormatPr defaultColWidth="9.109375" defaultRowHeight="13.2" x14ac:dyDescent="0.25"/>
  <cols>
    <col min="1" max="1" width="6.33203125" style="238" customWidth="1"/>
    <col min="2" max="2" width="28" style="238" bestFit="1" customWidth="1"/>
    <col min="3" max="3" width="11.88671875" style="238" bestFit="1" customWidth="1"/>
    <col min="4" max="4" width="10.6640625" style="238" customWidth="1"/>
    <col min="5" max="5" width="12.44140625" style="238" bestFit="1" customWidth="1"/>
    <col min="6" max="6" width="13.5546875" style="238" customWidth="1"/>
    <col min="7" max="12" width="13.6640625" style="238" customWidth="1"/>
    <col min="13" max="14" width="9.109375" style="239"/>
    <col min="15" max="16384" width="9.109375" style="238"/>
  </cols>
  <sheetData>
    <row r="1" spans="1:12" x14ac:dyDescent="0.25">
      <c r="A1" s="205" t="s">
        <v>102</v>
      </c>
    </row>
    <row r="2" spans="1:12" s="241" customFormat="1" ht="12" x14ac:dyDescent="0.2">
      <c r="A2" s="240" t="s">
        <v>341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x14ac:dyDescent="0.25">
      <c r="A3" s="242" t="s">
        <v>180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</row>
    <row r="5" spans="1:12" ht="61.2" x14ac:dyDescent="0.25">
      <c r="A5" s="42" t="s">
        <v>5</v>
      </c>
      <c r="B5" s="42" t="s">
        <v>13</v>
      </c>
      <c r="C5" s="42" t="s">
        <v>138</v>
      </c>
      <c r="D5" s="42" t="s">
        <v>23</v>
      </c>
      <c r="E5" s="42" t="s">
        <v>125</v>
      </c>
      <c r="F5" s="43" t="s">
        <v>95</v>
      </c>
      <c r="G5" s="43" t="s">
        <v>96</v>
      </c>
      <c r="H5" s="43" t="s">
        <v>97</v>
      </c>
      <c r="I5" s="43" t="s">
        <v>98</v>
      </c>
      <c r="J5" s="43" t="s">
        <v>99</v>
      </c>
      <c r="K5" s="43" t="s">
        <v>100</v>
      </c>
      <c r="L5" s="43" t="s">
        <v>101</v>
      </c>
    </row>
    <row r="6" spans="1:12" ht="12.75" customHeight="1" x14ac:dyDescent="0.25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</row>
    <row r="7" spans="1:12" x14ac:dyDescent="0.25">
      <c r="A7" s="192">
        <v>1</v>
      </c>
      <c r="B7" s="206" t="s">
        <v>212</v>
      </c>
      <c r="C7" s="193">
        <v>11413695.560000001</v>
      </c>
      <c r="D7" s="194">
        <v>0.5216626974049563</v>
      </c>
      <c r="E7" s="195">
        <v>61294.8</v>
      </c>
      <c r="F7" s="195">
        <v>16897711.550000001</v>
      </c>
      <c r="G7" s="195">
        <v>0</v>
      </c>
      <c r="H7" s="195">
        <v>3765031.29</v>
      </c>
      <c r="I7" s="195">
        <v>4907792.7300000004</v>
      </c>
      <c r="J7" s="195">
        <v>0</v>
      </c>
      <c r="K7" s="195">
        <v>1161482.46</v>
      </c>
      <c r="L7" s="195">
        <v>6188960.21</v>
      </c>
    </row>
    <row r="8" spans="1:12" x14ac:dyDescent="0.25">
      <c r="A8" s="196">
        <v>2</v>
      </c>
      <c r="B8" s="207" t="s">
        <v>213</v>
      </c>
      <c r="C8" s="197">
        <v>4689449.68</v>
      </c>
      <c r="D8" s="198">
        <v>0.21433119155436881</v>
      </c>
      <c r="E8" s="199">
        <v>74895.75</v>
      </c>
      <c r="F8" s="199">
        <v>13994756.130000001</v>
      </c>
      <c r="G8" s="199">
        <v>0</v>
      </c>
      <c r="H8" s="199">
        <v>212540</v>
      </c>
      <c r="I8" s="199">
        <v>4340627.05</v>
      </c>
      <c r="J8" s="199">
        <v>0</v>
      </c>
      <c r="K8" s="199">
        <v>137540</v>
      </c>
      <c r="L8" s="199">
        <v>562001.71</v>
      </c>
    </row>
    <row r="9" spans="1:12" x14ac:dyDescent="0.25">
      <c r="A9" s="196">
        <v>3</v>
      </c>
      <c r="B9" s="207" t="s">
        <v>352</v>
      </c>
      <c r="C9" s="197">
        <v>5776309.8499999996</v>
      </c>
      <c r="D9" s="198">
        <v>0.2640061110406749</v>
      </c>
      <c r="E9" s="199">
        <v>301453.45</v>
      </c>
      <c r="F9" s="199">
        <v>7376487.1799999997</v>
      </c>
      <c r="G9" s="199">
        <v>0</v>
      </c>
      <c r="H9" s="199">
        <v>1022809.45</v>
      </c>
      <c r="I9" s="199">
        <v>2179543.37</v>
      </c>
      <c r="J9" s="199">
        <v>0</v>
      </c>
      <c r="K9" s="199">
        <v>453600.89</v>
      </c>
      <c r="L9" s="199">
        <v>2262903.11</v>
      </c>
    </row>
    <row r="10" spans="1:12" ht="15" customHeight="1" x14ac:dyDescent="0.25">
      <c r="A10" s="243"/>
      <c r="B10" s="231" t="s">
        <v>8</v>
      </c>
      <c r="C10" s="200">
        <v>21879455.09</v>
      </c>
      <c r="D10" s="201">
        <v>1</v>
      </c>
      <c r="E10" s="202">
        <v>437644</v>
      </c>
      <c r="F10" s="202">
        <v>38268954.859999999</v>
      </c>
      <c r="G10" s="202">
        <v>0</v>
      </c>
      <c r="H10" s="202">
        <v>5000380.74</v>
      </c>
      <c r="I10" s="202">
        <v>11427963.150000002</v>
      </c>
      <c r="J10" s="202">
        <v>0</v>
      </c>
      <c r="K10" s="202">
        <v>1752623.35</v>
      </c>
      <c r="L10" s="202">
        <v>9013865.0299999993</v>
      </c>
    </row>
    <row r="12" spans="1:12" x14ac:dyDescent="0.25"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25"/>
  <sheetViews>
    <sheetView zoomScaleNormal="100" zoomScaleSheetLayoutView="100" workbookViewId="0"/>
  </sheetViews>
  <sheetFormatPr defaultColWidth="9.33203125" defaultRowHeight="13.2" x14ac:dyDescent="0.3"/>
  <cols>
    <col min="1" max="1" width="7" style="190" customWidth="1"/>
    <col min="2" max="2" width="27.88671875" style="190" customWidth="1"/>
    <col min="3" max="3" width="19.88671875" style="190" bestFit="1" customWidth="1"/>
    <col min="4" max="6" width="10" style="190" customWidth="1"/>
    <col min="7" max="7" width="11.33203125" style="190" customWidth="1"/>
    <col min="8" max="8" width="11.6640625" style="190" customWidth="1"/>
    <col min="9" max="9" width="10.44140625" style="190" bestFit="1" customWidth="1"/>
    <col min="10" max="11" width="8.6640625" style="190" bestFit="1" customWidth="1"/>
    <col min="12" max="12" width="8.44140625" style="190" bestFit="1" customWidth="1"/>
    <col min="13" max="13" width="10.109375" style="190" bestFit="1" customWidth="1"/>
    <col min="14" max="16384" width="9.33203125" style="190"/>
  </cols>
  <sheetData>
    <row r="1" spans="1:72" ht="14.4" x14ac:dyDescent="0.3">
      <c r="A1" s="53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</row>
    <row r="2" spans="1:72" x14ac:dyDescent="0.2">
      <c r="A2" s="343" t="s">
        <v>321</v>
      </c>
      <c r="B2" s="98"/>
      <c r="C2" s="98"/>
      <c r="D2" s="99"/>
      <c r="E2" s="99"/>
      <c r="F2" s="99"/>
      <c r="G2" s="100"/>
      <c r="H2" s="100"/>
      <c r="I2" s="100"/>
      <c r="J2" s="99"/>
      <c r="K2" s="99"/>
      <c r="L2" s="99"/>
      <c r="M2" s="101"/>
      <c r="N2" s="101"/>
      <c r="O2" s="101"/>
      <c r="P2" s="101"/>
      <c r="Q2" s="101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</row>
    <row r="3" spans="1:72" x14ac:dyDescent="0.2">
      <c r="A3" s="51" t="s">
        <v>180</v>
      </c>
      <c r="B3" s="98"/>
      <c r="C3" s="98"/>
      <c r="D3" s="99"/>
      <c r="E3" s="99"/>
      <c r="F3" s="99"/>
      <c r="G3" s="100"/>
      <c r="H3" s="100"/>
      <c r="I3" s="100"/>
      <c r="J3" s="99"/>
      <c r="K3" s="99"/>
      <c r="L3" s="99"/>
      <c r="M3" s="101"/>
      <c r="N3" s="101"/>
      <c r="O3" s="101"/>
      <c r="P3" s="101"/>
      <c r="Q3" s="101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</row>
    <row r="4" spans="1:72" x14ac:dyDescent="0.2">
      <c r="A4" s="51"/>
      <c r="B4" s="103"/>
      <c r="C4" s="103"/>
      <c r="D4" s="99"/>
      <c r="E4" s="99"/>
      <c r="F4" s="99"/>
      <c r="G4" s="99"/>
      <c r="H4" s="99"/>
      <c r="I4" s="99"/>
      <c r="J4" s="220"/>
      <c r="K4" s="220"/>
      <c r="L4" s="220"/>
      <c r="M4" s="101"/>
      <c r="N4" s="101"/>
      <c r="O4" s="101"/>
      <c r="P4" s="101"/>
      <c r="Q4" s="101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</row>
    <row r="5" spans="1:72" ht="40.799999999999997" x14ac:dyDescent="0.2">
      <c r="A5" s="3" t="s">
        <v>5</v>
      </c>
      <c r="B5" s="4" t="s">
        <v>6</v>
      </c>
      <c r="C5" s="4" t="s">
        <v>175</v>
      </c>
      <c r="D5" s="3" t="s">
        <v>293</v>
      </c>
      <c r="E5" s="3" t="s">
        <v>104</v>
      </c>
      <c r="F5" s="3" t="s">
        <v>141</v>
      </c>
      <c r="G5" s="3" t="s">
        <v>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104"/>
      <c r="N5" s="221"/>
      <c r="O5" s="104"/>
      <c r="P5" s="104"/>
      <c r="Q5" s="104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</row>
    <row r="6" spans="1:72" x14ac:dyDescent="0.2">
      <c r="A6" s="105">
        <v>1</v>
      </c>
      <c r="B6" s="106">
        <v>2</v>
      </c>
      <c r="C6" s="106"/>
      <c r="D6" s="105">
        <v>3</v>
      </c>
      <c r="E6" s="105">
        <v>4</v>
      </c>
      <c r="F6" s="105">
        <v>5</v>
      </c>
      <c r="G6" s="105">
        <v>6</v>
      </c>
      <c r="H6" s="105">
        <v>7</v>
      </c>
      <c r="I6" s="105">
        <v>8</v>
      </c>
      <c r="J6" s="105">
        <v>9</v>
      </c>
      <c r="K6" s="105">
        <v>10</v>
      </c>
      <c r="L6" s="105">
        <v>11</v>
      </c>
      <c r="M6" s="104"/>
      <c r="N6" s="222"/>
      <c r="O6" s="104"/>
      <c r="P6" s="104"/>
      <c r="Q6" s="104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</row>
    <row r="7" spans="1:72" ht="14.4" x14ac:dyDescent="0.3">
      <c r="A7" s="191">
        <v>1</v>
      </c>
      <c r="B7" s="6" t="s">
        <v>183</v>
      </c>
      <c r="C7" s="342" t="s">
        <v>184</v>
      </c>
      <c r="D7" s="286">
        <v>2199448</v>
      </c>
      <c r="E7" s="287">
        <v>0.22296536147315241</v>
      </c>
      <c r="F7" s="288">
        <v>5.9511818207655741E-2</v>
      </c>
      <c r="G7" s="286">
        <v>124083</v>
      </c>
      <c r="H7" s="289">
        <v>750000</v>
      </c>
      <c r="I7" s="290">
        <v>1053621</v>
      </c>
      <c r="J7" s="291">
        <v>1.4048</v>
      </c>
      <c r="K7" s="291">
        <v>1.4048</v>
      </c>
      <c r="L7" s="291">
        <v>1.4048</v>
      </c>
      <c r="M7" s="292"/>
      <c r="N7" s="223"/>
      <c r="O7" s="108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 spans="1:72" ht="14.4" x14ac:dyDescent="0.3">
      <c r="A8" s="5">
        <v>2</v>
      </c>
      <c r="B8" s="6" t="s">
        <v>185</v>
      </c>
      <c r="C8" s="6" t="s">
        <v>186</v>
      </c>
      <c r="D8" s="289">
        <v>391162.46</v>
      </c>
      <c r="E8" s="287">
        <v>3.965343999432018E-2</v>
      </c>
      <c r="F8" s="288">
        <v>3.8130707679242086E-2</v>
      </c>
      <c r="G8" s="289">
        <v>15922.23</v>
      </c>
      <c r="H8" s="289">
        <v>150000</v>
      </c>
      <c r="I8" s="290">
        <v>318242.12</v>
      </c>
      <c r="J8" s="287">
        <v>2.12</v>
      </c>
      <c r="K8" s="287">
        <v>2.12</v>
      </c>
      <c r="L8" s="287">
        <v>2.12</v>
      </c>
      <c r="M8" s="292"/>
      <c r="N8" s="223"/>
      <c r="O8" s="104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</row>
    <row r="9" spans="1:72" ht="14.4" x14ac:dyDescent="0.3">
      <c r="A9" s="5">
        <v>3</v>
      </c>
      <c r="B9" s="61" t="s">
        <v>187</v>
      </c>
      <c r="C9" s="61" t="s">
        <v>188</v>
      </c>
      <c r="D9" s="289">
        <v>867125</v>
      </c>
      <c r="E9" s="287">
        <v>8.7903346233876536E-2</v>
      </c>
      <c r="F9" s="288">
        <v>0.17906569454227028</v>
      </c>
      <c r="G9" s="289">
        <v>167596</v>
      </c>
      <c r="H9" s="289">
        <v>157393.89499999999</v>
      </c>
      <c r="I9" s="290">
        <v>491331.12</v>
      </c>
      <c r="J9" s="291">
        <v>3.1216659999999998</v>
      </c>
      <c r="K9" s="291">
        <v>3.1216659999999998</v>
      </c>
      <c r="L9" s="291">
        <v>3.1216659999999998</v>
      </c>
      <c r="M9" s="292"/>
      <c r="N9" s="223"/>
      <c r="O9" s="108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</row>
    <row r="10" spans="1:72" ht="14.4" x14ac:dyDescent="0.3">
      <c r="A10" s="5">
        <v>4</v>
      </c>
      <c r="B10" s="6" t="s">
        <v>189</v>
      </c>
      <c r="C10" s="6" t="s">
        <v>190</v>
      </c>
      <c r="D10" s="293">
        <v>351950</v>
      </c>
      <c r="E10" s="287">
        <v>3.5678342461597637E-2</v>
      </c>
      <c r="F10" s="288">
        <v>6.6709098623992241E-2</v>
      </c>
      <c r="G10" s="293">
        <v>10229</v>
      </c>
      <c r="H10" s="289">
        <v>150000</v>
      </c>
      <c r="I10" s="290">
        <v>162909</v>
      </c>
      <c r="J10" s="291">
        <v>1.0861000000000001</v>
      </c>
      <c r="K10" s="291">
        <v>1.0861000000000001</v>
      </c>
      <c r="L10" s="291">
        <v>1.0861000000000001</v>
      </c>
      <c r="M10" s="292"/>
      <c r="N10" s="224"/>
      <c r="O10" s="104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</row>
    <row r="11" spans="1:72" ht="14.4" x14ac:dyDescent="0.3">
      <c r="A11" s="5">
        <v>5</v>
      </c>
      <c r="B11" s="6" t="s">
        <v>191</v>
      </c>
      <c r="C11" s="6" t="s">
        <v>192</v>
      </c>
      <c r="D11" s="294">
        <v>6054842.3099999996</v>
      </c>
      <c r="E11" s="287">
        <v>0.61379950983705323</v>
      </c>
      <c r="F11" s="288">
        <v>0.1855342473639042</v>
      </c>
      <c r="G11" s="294">
        <v>820528.72</v>
      </c>
      <c r="H11" s="289">
        <v>1928009.7464739999</v>
      </c>
      <c r="I11" s="295">
        <v>3682198.23</v>
      </c>
      <c r="J11" s="291">
        <v>1.9098441990421</v>
      </c>
      <c r="K11" s="291">
        <v>1.9098441990421</v>
      </c>
      <c r="L11" s="291">
        <v>1.9098441990421</v>
      </c>
      <c r="M11" s="292"/>
      <c r="N11" s="225"/>
      <c r="O11" s="108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</row>
    <row r="12" spans="1:72" ht="15" customHeight="1" x14ac:dyDescent="0.2">
      <c r="A12" s="7"/>
      <c r="B12" s="235" t="s">
        <v>8</v>
      </c>
      <c r="C12" s="7"/>
      <c r="D12" s="296">
        <v>9864527.7699999996</v>
      </c>
      <c r="E12" s="297">
        <v>1</v>
      </c>
      <c r="F12" s="297"/>
      <c r="G12" s="298">
        <v>1138358.95</v>
      </c>
      <c r="H12" s="298"/>
      <c r="I12" s="298"/>
      <c r="J12" s="298"/>
      <c r="K12" s="298"/>
      <c r="L12" s="298"/>
      <c r="M12" s="107"/>
      <c r="N12" s="226"/>
      <c r="O12" s="104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</row>
    <row r="13" spans="1:72" ht="13.8" x14ac:dyDescent="0.2">
      <c r="A13" s="8"/>
      <c r="B13" s="8"/>
      <c r="C13" s="8"/>
      <c r="D13" s="9"/>
      <c r="E13" s="62"/>
      <c r="F13" s="63"/>
      <c r="G13" s="64"/>
      <c r="H13" s="65"/>
      <c r="I13" s="9"/>
      <c r="J13" s="10"/>
      <c r="K13" s="10"/>
      <c r="L13" s="10"/>
      <c r="M13" s="109"/>
      <c r="N13" s="109"/>
      <c r="O13" s="109"/>
      <c r="P13" s="109"/>
      <c r="Q13" s="10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</row>
    <row r="14" spans="1:72" x14ac:dyDescent="0.2">
      <c r="A14" s="141" t="s">
        <v>9</v>
      </c>
      <c r="B14" s="142"/>
      <c r="C14" s="142"/>
      <c r="D14" s="111"/>
      <c r="E14" s="111"/>
      <c r="F14" s="112"/>
      <c r="G14" s="111"/>
      <c r="H14" s="111"/>
      <c r="I14" s="111"/>
      <c r="J14" s="111"/>
      <c r="K14" s="111"/>
      <c r="L14" s="111"/>
      <c r="M14" s="113"/>
      <c r="N14" s="110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</row>
    <row r="15" spans="1:72" x14ac:dyDescent="0.2">
      <c r="A15" s="218"/>
      <c r="B15" s="299" t="s">
        <v>176</v>
      </c>
      <c r="C15" s="299"/>
      <c r="D15" s="111"/>
      <c r="E15" s="111"/>
      <c r="F15" s="114"/>
      <c r="G15" s="115"/>
      <c r="H15" s="115"/>
      <c r="I15" s="115"/>
      <c r="J15" s="116"/>
      <c r="K15" s="116"/>
      <c r="L15" s="116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</row>
    <row r="16" spans="1:72" ht="14.4" x14ac:dyDescent="0.3">
      <c r="A16" s="218"/>
      <c r="B16" s="112"/>
      <c r="C16" s="112"/>
      <c r="D16" s="117"/>
      <c r="E16" s="111"/>
      <c r="F16" s="114"/>
      <c r="G16" s="300"/>
      <c r="H16" s="116"/>
      <c r="I16" s="116"/>
      <c r="J16" s="116"/>
      <c r="K16" s="116"/>
      <c r="L16" s="116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</row>
    <row r="17" spans="5:7" x14ac:dyDescent="0.3">
      <c r="E17" s="301"/>
    </row>
    <row r="18" spans="5:7" x14ac:dyDescent="0.3">
      <c r="E18" s="301"/>
    </row>
    <row r="19" spans="5:7" x14ac:dyDescent="0.3">
      <c r="E19" s="301"/>
      <c r="G19" s="301"/>
    </row>
    <row r="20" spans="5:7" x14ac:dyDescent="0.3">
      <c r="E20" s="301"/>
      <c r="G20" s="301"/>
    </row>
    <row r="21" spans="5:7" x14ac:dyDescent="0.3">
      <c r="E21" s="301"/>
      <c r="G21" s="301"/>
    </row>
    <row r="22" spans="5:7" x14ac:dyDescent="0.3">
      <c r="E22" s="301"/>
      <c r="G22" s="301"/>
    </row>
    <row r="23" spans="5:7" x14ac:dyDescent="0.3">
      <c r="G23" s="301"/>
    </row>
    <row r="24" spans="5:7" x14ac:dyDescent="0.3">
      <c r="G24" s="301"/>
    </row>
    <row r="25" spans="5:7" x14ac:dyDescent="0.3">
      <c r="G25" s="301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zoomScaleNormal="100" workbookViewId="0"/>
  </sheetViews>
  <sheetFormatPr defaultColWidth="9.33203125" defaultRowHeight="11.25" customHeight="1" x14ac:dyDescent="0.3"/>
  <cols>
    <col min="1" max="1" width="7" style="12" customWidth="1"/>
    <col min="2" max="2" width="35.33203125" style="12" bestFit="1" customWidth="1"/>
    <col min="3" max="3" width="14.88671875" style="12" customWidth="1"/>
    <col min="4" max="4" width="16.44140625" style="12" customWidth="1"/>
    <col min="5" max="5" width="9.33203125" style="12"/>
    <col min="6" max="6" width="9.33203125" style="12" bestFit="1" customWidth="1"/>
    <col min="7" max="7" width="10" style="12" bestFit="1" customWidth="1"/>
    <col min="8" max="8" width="12.33203125" style="12" bestFit="1" customWidth="1"/>
    <col min="9" max="16384" width="9.33203125" style="12"/>
  </cols>
  <sheetData>
    <row r="1" spans="1:4" ht="12.75" customHeight="1" x14ac:dyDescent="0.3">
      <c r="A1" s="11" t="s">
        <v>1</v>
      </c>
      <c r="B1" s="11"/>
    </row>
    <row r="2" spans="1:4" ht="12" customHeight="1" x14ac:dyDescent="0.3">
      <c r="A2" s="14" t="s">
        <v>322</v>
      </c>
      <c r="B2" s="14"/>
      <c r="C2" s="14"/>
      <c r="D2" s="14"/>
    </row>
    <row r="3" spans="1:4" ht="12" customHeight="1" x14ac:dyDescent="0.3">
      <c r="A3" s="15" t="s">
        <v>182</v>
      </c>
      <c r="B3" s="15"/>
    </row>
    <row r="4" spans="1:4" ht="12" customHeight="1" x14ac:dyDescent="0.3">
      <c r="B4" s="13"/>
    </row>
    <row r="5" spans="1:4" ht="20.399999999999999" x14ac:dyDescent="0.3">
      <c r="A5" s="16" t="s">
        <v>5</v>
      </c>
      <c r="B5" s="17" t="s">
        <v>10</v>
      </c>
      <c r="C5" s="338" t="s">
        <v>11</v>
      </c>
      <c r="D5" s="338" t="s">
        <v>12</v>
      </c>
    </row>
    <row r="6" spans="1:4" ht="12" customHeight="1" x14ac:dyDescent="0.3">
      <c r="A6" s="18">
        <v>1</v>
      </c>
      <c r="B6" s="19" t="s">
        <v>82</v>
      </c>
      <c r="C6" s="302">
        <v>7251772.1699999999</v>
      </c>
      <c r="D6" s="303">
        <v>1024787953.86</v>
      </c>
    </row>
    <row r="7" spans="1:4" ht="12" customHeight="1" x14ac:dyDescent="0.3">
      <c r="A7" s="20">
        <v>2</v>
      </c>
      <c r="B7" s="21" t="s">
        <v>83</v>
      </c>
      <c r="C7" s="302">
        <v>50674672.359999999</v>
      </c>
      <c r="D7" s="304">
        <v>19634183961.16</v>
      </c>
    </row>
    <row r="8" spans="1:4" ht="12" customHeight="1" x14ac:dyDescent="0.3">
      <c r="A8" s="22">
        <v>3</v>
      </c>
      <c r="B8" s="23" t="s">
        <v>92</v>
      </c>
      <c r="C8" s="302">
        <v>171802095.93000001</v>
      </c>
      <c r="D8" s="305">
        <v>0</v>
      </c>
    </row>
    <row r="9" spans="1:4" ht="15" customHeight="1" x14ac:dyDescent="0.3">
      <c r="A9" s="17"/>
      <c r="B9" s="235" t="s">
        <v>8</v>
      </c>
      <c r="C9" s="306">
        <f>SUM(C6:C8)</f>
        <v>229728540.46000001</v>
      </c>
      <c r="D9" s="306">
        <f>SUM(D6:D8)</f>
        <v>20658971915.02</v>
      </c>
    </row>
    <row r="10" spans="1:4" ht="12" customHeight="1" x14ac:dyDescent="0.3">
      <c r="C10" s="24"/>
      <c r="D10" s="24"/>
    </row>
    <row r="11" spans="1:4" ht="12" customHeight="1" x14ac:dyDescent="0.3">
      <c r="C11" s="24"/>
      <c r="D11" s="24"/>
    </row>
    <row r="12" spans="1:4" ht="12" customHeight="1" x14ac:dyDescent="0.3">
      <c r="A12" s="13"/>
    </row>
    <row r="13" spans="1:4" ht="12" customHeight="1" x14ac:dyDescent="0.3"/>
    <row r="14" spans="1:4" ht="12" customHeight="1" x14ac:dyDescent="0.3">
      <c r="A14" s="13"/>
    </row>
    <row r="15" spans="1:4" ht="12" customHeight="1" x14ac:dyDescent="0.3"/>
    <row r="16" spans="1:4" ht="12" customHeight="1" x14ac:dyDescent="0.3">
      <c r="A16" s="14"/>
    </row>
    <row r="17" ht="12" customHeight="1" x14ac:dyDescent="0.3"/>
    <row r="18" ht="12" customHeight="1" x14ac:dyDescent="0.3"/>
    <row r="19" ht="12" customHeight="1" x14ac:dyDescent="0.3"/>
    <row r="20" ht="12" customHeight="1" x14ac:dyDescent="0.3"/>
    <row r="21" ht="12" customHeight="1" x14ac:dyDescent="0.3"/>
    <row r="22" ht="12" customHeight="1" x14ac:dyDescent="0.3"/>
    <row r="23" ht="12" customHeight="1" x14ac:dyDescent="0.3"/>
    <row r="24" ht="12" customHeight="1" x14ac:dyDescent="0.3"/>
    <row r="25" ht="12" customHeight="1" x14ac:dyDescent="0.3"/>
    <row r="26" ht="12" customHeight="1" x14ac:dyDescent="0.3"/>
    <row r="27" ht="12" customHeight="1" x14ac:dyDescent="0.3"/>
    <row r="28" ht="12" customHeight="1" x14ac:dyDescent="0.3"/>
    <row r="29" ht="12" customHeight="1" x14ac:dyDescent="0.3"/>
    <row r="30" ht="12" customHeight="1" x14ac:dyDescent="0.3"/>
    <row r="31" ht="12" customHeight="1" x14ac:dyDescent="0.3"/>
    <row r="32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0"/>
  <sheetViews>
    <sheetView zoomScaleNormal="100" zoomScaleSheetLayoutView="110" workbookViewId="0"/>
  </sheetViews>
  <sheetFormatPr defaultColWidth="11.44140625" defaultRowHeight="10.199999999999999" x14ac:dyDescent="0.2"/>
  <cols>
    <col min="1" max="1" width="6.6640625" style="58" customWidth="1"/>
    <col min="2" max="2" width="43.33203125" style="58" customWidth="1"/>
    <col min="3" max="7" width="10.6640625" style="58" customWidth="1"/>
    <col min="8" max="8" width="11.5546875" style="58" customWidth="1"/>
    <col min="9" max="9" width="13.6640625" style="58" customWidth="1"/>
    <col min="10" max="10" width="16.33203125" style="58" bestFit="1" customWidth="1"/>
    <col min="11" max="12" width="11.44140625" style="58"/>
    <col min="13" max="15" width="15.44140625" style="58" customWidth="1"/>
    <col min="16" max="16" width="18" style="58" customWidth="1"/>
    <col min="17" max="17" width="17.33203125" style="58" customWidth="1"/>
    <col min="18" max="19" width="16" style="58" customWidth="1"/>
    <col min="20" max="21" width="15.33203125" style="58" bestFit="1" customWidth="1"/>
    <col min="22" max="16384" width="11.44140625" style="58"/>
  </cols>
  <sheetData>
    <row r="1" spans="1:39" ht="13.2" x14ac:dyDescent="0.25">
      <c r="A1" s="128" t="s">
        <v>2</v>
      </c>
      <c r="B1" s="129"/>
      <c r="C1" s="129"/>
      <c r="D1" s="129"/>
      <c r="E1" s="129"/>
      <c r="F1" s="129"/>
      <c r="G1" s="129"/>
      <c r="H1" s="130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</row>
    <row r="2" spans="1:39" ht="12.75" customHeight="1" x14ac:dyDescent="0.25">
      <c r="A2" s="149" t="s">
        <v>323</v>
      </c>
      <c r="B2" s="149"/>
      <c r="C2" s="149"/>
      <c r="D2" s="149"/>
      <c r="E2" s="149"/>
      <c r="F2" s="149"/>
      <c r="G2" s="149"/>
      <c r="H2" s="14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ht="11.4" x14ac:dyDescent="0.2">
      <c r="A3" s="131" t="s">
        <v>180</v>
      </c>
      <c r="B3" s="132"/>
      <c r="C3" s="60"/>
      <c r="D3" s="60"/>
      <c r="E3" s="60"/>
      <c r="F3" s="133"/>
      <c r="G3" s="60"/>
      <c r="H3" s="13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39" x14ac:dyDescent="0.2">
      <c r="A4" s="104"/>
      <c r="B4" s="109"/>
      <c r="C4" s="59"/>
      <c r="D4" s="59"/>
      <c r="E4" s="59"/>
      <c r="F4" s="59"/>
      <c r="G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ht="30.6" x14ac:dyDescent="0.3">
      <c r="A5" s="134" t="s">
        <v>5</v>
      </c>
      <c r="B5" s="134" t="s">
        <v>103</v>
      </c>
      <c r="C5" s="134" t="s">
        <v>14</v>
      </c>
      <c r="D5" s="134" t="s">
        <v>104</v>
      </c>
      <c r="E5" s="134" t="s">
        <v>353</v>
      </c>
      <c r="F5" s="134" t="s">
        <v>39</v>
      </c>
      <c r="G5" s="134" t="s">
        <v>40</v>
      </c>
      <c r="H5" s="134" t="s">
        <v>105</v>
      </c>
      <c r="I5" s="60"/>
      <c r="J5" s="60"/>
      <c r="K5" s="60"/>
      <c r="L5" s="60"/>
      <c r="M5" s="60"/>
      <c r="N5" s="60"/>
      <c r="O5" s="60"/>
      <c r="P5" s="60"/>
      <c r="Q5" s="60"/>
      <c r="R5" s="345"/>
      <c r="S5" s="345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9" ht="14.4" x14ac:dyDescent="0.3">
      <c r="A6" s="346">
        <v>1</v>
      </c>
      <c r="B6" s="346">
        <v>2</v>
      </c>
      <c r="C6" s="346">
        <v>3</v>
      </c>
      <c r="D6" s="346">
        <v>4</v>
      </c>
      <c r="E6" s="346">
        <v>5</v>
      </c>
      <c r="F6" s="346">
        <v>6</v>
      </c>
      <c r="G6" s="346">
        <v>7</v>
      </c>
      <c r="H6" s="346">
        <v>8</v>
      </c>
      <c r="J6" s="60"/>
      <c r="K6" s="60"/>
      <c r="L6" s="60"/>
      <c r="M6" s="60"/>
      <c r="N6" s="60"/>
      <c r="O6" s="60"/>
      <c r="P6" s="60"/>
      <c r="Q6" s="345"/>
      <c r="S6" s="347"/>
      <c r="T6" s="347"/>
      <c r="U6" s="60"/>
      <c r="V6" s="60"/>
      <c r="W6" s="60"/>
      <c r="X6" s="60"/>
      <c r="Y6" s="60"/>
      <c r="Z6" s="60"/>
      <c r="AA6" s="60"/>
    </row>
    <row r="7" spans="1:39" ht="12.75" customHeight="1" x14ac:dyDescent="0.3">
      <c r="A7" s="421">
        <v>1</v>
      </c>
      <c r="B7" s="422" t="s">
        <v>354</v>
      </c>
      <c r="C7" s="423">
        <v>600100</v>
      </c>
      <c r="D7" s="137">
        <v>1.7674669029415401E-2</v>
      </c>
      <c r="E7" s="209">
        <v>0.36702332436563601</v>
      </c>
      <c r="F7" s="424">
        <v>199084</v>
      </c>
      <c r="G7" s="424">
        <v>238283</v>
      </c>
      <c r="H7" s="424">
        <v>12643</v>
      </c>
      <c r="I7" s="348"/>
      <c r="J7" s="349"/>
      <c r="K7" s="350"/>
      <c r="L7" s="350"/>
      <c r="M7" s="347"/>
      <c r="N7" s="347"/>
      <c r="O7" s="347"/>
      <c r="P7" s="60"/>
      <c r="Q7" s="348"/>
      <c r="R7" s="347"/>
      <c r="S7" s="347"/>
      <c r="T7" s="347"/>
      <c r="U7" s="60"/>
      <c r="V7" s="60"/>
    </row>
    <row r="8" spans="1:39" ht="12.75" customHeight="1" x14ac:dyDescent="0.3">
      <c r="A8" s="421">
        <v>2</v>
      </c>
      <c r="B8" s="425" t="s">
        <v>215</v>
      </c>
      <c r="C8" s="423">
        <v>1836778.3</v>
      </c>
      <c r="D8" s="137">
        <v>5.409839782188347E-2</v>
      </c>
      <c r="E8" s="209">
        <v>-4.1911642889624042E-3</v>
      </c>
      <c r="F8" s="424">
        <v>663610</v>
      </c>
      <c r="G8" s="424">
        <v>1223886.57</v>
      </c>
      <c r="H8" s="424">
        <v>22805.18</v>
      </c>
      <c r="I8" s="348"/>
      <c r="J8" s="349"/>
      <c r="K8" s="350"/>
      <c r="L8" s="350"/>
      <c r="M8" s="347"/>
      <c r="N8" s="347"/>
      <c r="O8" s="347"/>
      <c r="P8" s="60"/>
      <c r="Q8" s="348"/>
      <c r="R8" s="347"/>
      <c r="S8" s="347"/>
      <c r="T8" s="347"/>
      <c r="U8" s="60"/>
      <c r="V8" s="60"/>
    </row>
    <row r="9" spans="1:39" ht="12.75" customHeight="1" x14ac:dyDescent="0.3">
      <c r="A9" s="421">
        <v>3</v>
      </c>
      <c r="B9" s="425" t="s">
        <v>216</v>
      </c>
      <c r="C9" s="423">
        <v>3712215.28</v>
      </c>
      <c r="D9" s="137">
        <v>0.10933540483242563</v>
      </c>
      <c r="E9" s="209">
        <v>1.5794958267148933E-2</v>
      </c>
      <c r="F9" s="424">
        <v>663614.04</v>
      </c>
      <c r="G9" s="424">
        <v>2557846.9900000002</v>
      </c>
      <c r="H9" s="424">
        <v>118465.92</v>
      </c>
      <c r="I9" s="348"/>
      <c r="J9" s="349"/>
      <c r="K9" s="350"/>
      <c r="L9" s="350"/>
      <c r="M9" s="347"/>
      <c r="N9" s="347"/>
      <c r="O9" s="347"/>
      <c r="P9" s="60"/>
      <c r="Q9" s="348"/>
      <c r="R9" s="347"/>
      <c r="S9" s="347"/>
      <c r="T9" s="347"/>
      <c r="U9" s="60"/>
      <c r="V9" s="60"/>
    </row>
    <row r="10" spans="1:39" ht="12.75" customHeight="1" x14ac:dyDescent="0.3">
      <c r="A10" s="421">
        <v>4</v>
      </c>
      <c r="B10" s="425" t="s">
        <v>219</v>
      </c>
      <c r="C10" s="423">
        <v>553819.88</v>
      </c>
      <c r="D10" s="137">
        <v>1.631158653709474E-2</v>
      </c>
      <c r="E10" s="209">
        <v>0.16301817288213657</v>
      </c>
      <c r="F10" s="424">
        <v>863610</v>
      </c>
      <c r="G10" s="424">
        <v>403483.16</v>
      </c>
      <c r="H10" s="424">
        <v>-67507.59</v>
      </c>
      <c r="I10" s="348"/>
      <c r="J10" s="349"/>
      <c r="K10" s="350"/>
      <c r="L10" s="350"/>
      <c r="M10" s="347"/>
      <c r="N10" s="347"/>
      <c r="O10" s="347"/>
      <c r="P10" s="60"/>
      <c r="Q10" s="348"/>
      <c r="R10" s="347"/>
      <c r="S10" s="347"/>
      <c r="T10" s="347"/>
      <c r="U10" s="60"/>
      <c r="V10" s="60"/>
    </row>
    <row r="11" spans="1:39" ht="12.75" customHeight="1" x14ac:dyDescent="0.3">
      <c r="A11" s="421">
        <v>5</v>
      </c>
      <c r="B11" s="425" t="s">
        <v>355</v>
      </c>
      <c r="C11" s="423">
        <v>3100968.78</v>
      </c>
      <c r="D11" s="137">
        <v>9.1332439355190892E-2</v>
      </c>
      <c r="E11" s="209">
        <v>0.15324475838472051</v>
      </c>
      <c r="F11" s="424">
        <v>700000</v>
      </c>
      <c r="G11" s="424">
        <v>2370515.5299999998</v>
      </c>
      <c r="H11" s="424">
        <v>432191.65</v>
      </c>
      <c r="I11" s="348"/>
      <c r="J11" s="349"/>
      <c r="K11" s="350"/>
      <c r="L11" s="350"/>
      <c r="M11" s="347"/>
      <c r="N11" s="347"/>
      <c r="O11" s="347"/>
      <c r="P11" s="60"/>
      <c r="Q11" s="348"/>
      <c r="R11" s="347"/>
      <c r="S11" s="347"/>
      <c r="T11" s="347"/>
      <c r="U11" s="60"/>
      <c r="V11" s="60"/>
    </row>
    <row r="12" spans="1:39" ht="12.75" customHeight="1" x14ac:dyDescent="0.3">
      <c r="A12" s="421">
        <v>6</v>
      </c>
      <c r="B12" s="425" t="s">
        <v>356</v>
      </c>
      <c r="C12" s="423">
        <v>1255636.23</v>
      </c>
      <c r="D12" s="137">
        <v>3.6982094295272314E-2</v>
      </c>
      <c r="E12" s="209">
        <v>0.16725195840002821</v>
      </c>
      <c r="F12" s="424">
        <v>2417030</v>
      </c>
      <c r="G12" s="424">
        <v>1041964.47</v>
      </c>
      <c r="H12" s="424">
        <v>172268.88</v>
      </c>
      <c r="I12" s="348"/>
      <c r="J12" s="349"/>
      <c r="K12" s="350"/>
      <c r="L12" s="350"/>
      <c r="M12" s="347"/>
      <c r="N12" s="347"/>
      <c r="O12" s="347"/>
      <c r="P12" s="60"/>
      <c r="Q12" s="348"/>
      <c r="R12" s="347"/>
      <c r="S12" s="347"/>
      <c r="T12" s="347"/>
      <c r="U12" s="60"/>
      <c r="V12" s="60"/>
    </row>
    <row r="13" spans="1:39" ht="12.75" customHeight="1" x14ac:dyDescent="0.3">
      <c r="A13" s="421">
        <v>7</v>
      </c>
      <c r="B13" s="425" t="s">
        <v>222</v>
      </c>
      <c r="C13" s="423">
        <v>1443422.6</v>
      </c>
      <c r="D13" s="137">
        <v>4.2512942383899778E-2</v>
      </c>
      <c r="E13" s="209">
        <v>-6.32061478285245E-3</v>
      </c>
      <c r="F13" s="424">
        <v>1560780</v>
      </c>
      <c r="G13" s="424">
        <v>1105651.93</v>
      </c>
      <c r="H13" s="424">
        <v>-24912.27</v>
      </c>
      <c r="I13" s="348"/>
      <c r="J13" s="349"/>
      <c r="K13" s="350"/>
      <c r="L13" s="350"/>
      <c r="M13" s="347"/>
      <c r="N13" s="347"/>
      <c r="O13" s="347"/>
      <c r="P13" s="60"/>
      <c r="Q13" s="348"/>
      <c r="R13" s="347"/>
      <c r="S13" s="347"/>
      <c r="T13" s="347"/>
      <c r="U13" s="60"/>
      <c r="V13" s="60"/>
    </row>
    <row r="14" spans="1:39" ht="12.75" customHeight="1" x14ac:dyDescent="0.3">
      <c r="A14" s="421">
        <v>8</v>
      </c>
      <c r="B14" s="425" t="s">
        <v>357</v>
      </c>
      <c r="C14" s="423">
        <v>4827023.3</v>
      </c>
      <c r="D14" s="137">
        <v>0.14216970375733465</v>
      </c>
      <c r="E14" s="209">
        <v>-2.4073301540337771E-3</v>
      </c>
      <c r="F14" s="424">
        <v>530891.23</v>
      </c>
      <c r="G14" s="424">
        <v>3648259.66</v>
      </c>
      <c r="H14" s="424">
        <v>1299084.1499999999</v>
      </c>
      <c r="I14" s="348"/>
      <c r="J14" s="349"/>
      <c r="K14" s="350"/>
      <c r="L14" s="350"/>
      <c r="M14" s="347"/>
      <c r="N14" s="347"/>
      <c r="O14" s="347"/>
      <c r="P14" s="60"/>
      <c r="Q14" s="348"/>
      <c r="R14" s="347"/>
      <c r="S14" s="347"/>
      <c r="T14" s="347"/>
      <c r="U14" s="60"/>
      <c r="V14" s="60"/>
    </row>
    <row r="15" spans="1:39" ht="12.75" customHeight="1" x14ac:dyDescent="0.3">
      <c r="A15" s="421">
        <v>9</v>
      </c>
      <c r="B15" s="425" t="s">
        <v>214</v>
      </c>
      <c r="C15" s="423">
        <v>1123391</v>
      </c>
      <c r="D15" s="137">
        <v>3.3087092343982667E-2</v>
      </c>
      <c r="E15" s="209">
        <v>2.6430289164376352E-2</v>
      </c>
      <c r="F15" s="424">
        <v>132730</v>
      </c>
      <c r="G15" s="424">
        <v>848728</v>
      </c>
      <c r="H15" s="424">
        <v>30890</v>
      </c>
      <c r="I15" s="348"/>
      <c r="J15" s="349"/>
      <c r="K15" s="350"/>
      <c r="L15" s="350"/>
      <c r="M15" s="347"/>
      <c r="N15" s="347"/>
      <c r="O15" s="347"/>
      <c r="P15" s="60"/>
      <c r="Q15" s="348"/>
      <c r="R15" s="347"/>
      <c r="S15" s="347"/>
      <c r="T15" s="347"/>
      <c r="U15" s="60"/>
      <c r="V15" s="60"/>
    </row>
    <row r="16" spans="1:39" ht="12.75" customHeight="1" x14ac:dyDescent="0.3">
      <c r="A16" s="421">
        <v>10</v>
      </c>
      <c r="B16" s="425" t="s">
        <v>217</v>
      </c>
      <c r="C16" s="423">
        <v>398986.72</v>
      </c>
      <c r="D16" s="137">
        <v>1.1751305154360996E-2</v>
      </c>
      <c r="E16" s="209">
        <v>-0.24195189255193908</v>
      </c>
      <c r="F16" s="426">
        <v>1954420</v>
      </c>
      <c r="G16" s="426">
        <v>-482909.19</v>
      </c>
      <c r="H16" s="426">
        <v>-131066.77</v>
      </c>
      <c r="I16" s="348"/>
      <c r="J16" s="349"/>
      <c r="K16" s="350"/>
      <c r="L16" s="350"/>
      <c r="M16" s="347"/>
      <c r="N16" s="347"/>
      <c r="O16" s="347"/>
      <c r="P16" s="60"/>
      <c r="Q16" s="348"/>
      <c r="R16" s="347"/>
      <c r="S16" s="347"/>
      <c r="T16" s="347"/>
      <c r="U16" s="60"/>
      <c r="V16" s="60"/>
    </row>
    <row r="17" spans="1:29" ht="12.75" customHeight="1" x14ac:dyDescent="0.3">
      <c r="A17" s="421">
        <v>11</v>
      </c>
      <c r="B17" s="425" t="s">
        <v>218</v>
      </c>
      <c r="C17" s="423">
        <v>387750</v>
      </c>
      <c r="D17" s="137">
        <v>1.1420351468348312E-2</v>
      </c>
      <c r="E17" s="209">
        <v>0.23384702524334869</v>
      </c>
      <c r="F17" s="424">
        <v>210000</v>
      </c>
      <c r="G17" s="424">
        <v>358194</v>
      </c>
      <c r="H17" s="424">
        <v>80565</v>
      </c>
      <c r="I17" s="348"/>
      <c r="J17" s="349"/>
      <c r="K17" s="350"/>
      <c r="L17" s="350"/>
      <c r="M17" s="347"/>
      <c r="N17" s="347"/>
      <c r="O17" s="347"/>
      <c r="P17" s="60"/>
      <c r="Q17" s="348"/>
      <c r="R17" s="347"/>
      <c r="S17" s="347"/>
      <c r="T17" s="347"/>
      <c r="U17" s="60"/>
      <c r="V17" s="60"/>
    </row>
    <row r="18" spans="1:29" ht="12.75" customHeight="1" x14ac:dyDescent="0.3">
      <c r="A18" s="421">
        <v>12</v>
      </c>
      <c r="B18" s="425" t="s">
        <v>358</v>
      </c>
      <c r="C18" s="423">
        <v>204.87</v>
      </c>
      <c r="D18" s="137">
        <v>6.0340100717485975E-6</v>
      </c>
      <c r="E18" s="209">
        <v>-0.99608218331412057</v>
      </c>
      <c r="F18" s="424">
        <v>55000</v>
      </c>
      <c r="G18" s="424">
        <v>-17131.009999999998</v>
      </c>
      <c r="H18" s="424">
        <v>-40602.78</v>
      </c>
      <c r="I18" s="348"/>
      <c r="J18" s="349"/>
      <c r="K18" s="350"/>
      <c r="L18" s="350"/>
      <c r="M18" s="347"/>
      <c r="N18" s="347"/>
      <c r="O18" s="347"/>
      <c r="P18" s="60"/>
      <c r="Q18" s="348"/>
      <c r="R18" s="347"/>
      <c r="S18" s="347"/>
      <c r="T18" s="347"/>
      <c r="U18" s="60"/>
      <c r="V18" s="60"/>
    </row>
    <row r="19" spans="1:29" ht="12.75" customHeight="1" x14ac:dyDescent="0.3">
      <c r="A19" s="421">
        <v>13</v>
      </c>
      <c r="B19" s="425" t="s">
        <v>359</v>
      </c>
      <c r="C19" s="423">
        <v>8555370.25</v>
      </c>
      <c r="D19" s="137">
        <v>0.25198023261599217</v>
      </c>
      <c r="E19" s="209">
        <v>0.44715125515502901</v>
      </c>
      <c r="F19" s="424">
        <v>663610</v>
      </c>
      <c r="G19" s="424">
        <v>7382731.4900000002</v>
      </c>
      <c r="H19" s="424">
        <v>3285781.36</v>
      </c>
      <c r="I19" s="348"/>
      <c r="J19" s="349"/>
      <c r="K19" s="350"/>
      <c r="L19" s="350"/>
      <c r="M19" s="347"/>
      <c r="N19" s="347"/>
      <c r="O19" s="347"/>
      <c r="P19" s="60"/>
      <c r="Q19" s="348"/>
      <c r="R19" s="347"/>
      <c r="S19" s="347"/>
      <c r="T19" s="347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ht="12.75" customHeight="1" x14ac:dyDescent="0.3">
      <c r="A20" s="421">
        <v>14</v>
      </c>
      <c r="B20" s="425" t="s">
        <v>360</v>
      </c>
      <c r="C20" s="423">
        <v>1246098.24</v>
      </c>
      <c r="D20" s="137">
        <v>3.6701173088047059E-2</v>
      </c>
      <c r="E20" s="209">
        <v>0.24328990918602963</v>
      </c>
      <c r="F20" s="424">
        <v>200000</v>
      </c>
      <c r="G20" s="424">
        <v>1028240.12</v>
      </c>
      <c r="H20" s="424">
        <v>293918.87</v>
      </c>
      <c r="I20" s="348"/>
      <c r="J20" s="349"/>
      <c r="K20" s="350"/>
      <c r="L20" s="350"/>
      <c r="M20" s="347"/>
      <c r="N20" s="347"/>
      <c r="O20" s="347"/>
      <c r="P20" s="60"/>
      <c r="Q20" s="348"/>
      <c r="R20" s="347"/>
      <c r="S20" s="347"/>
      <c r="T20" s="347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ht="12.75" customHeight="1" x14ac:dyDescent="0.3">
      <c r="A21" s="421">
        <v>15</v>
      </c>
      <c r="B21" s="425" t="s">
        <v>220</v>
      </c>
      <c r="C21" s="423">
        <v>421396.1</v>
      </c>
      <c r="D21" s="137">
        <v>1.2411325775348167E-2</v>
      </c>
      <c r="E21" s="209">
        <v>-1.6348330012914098E-2</v>
      </c>
      <c r="F21" s="424">
        <v>142677.01999999999</v>
      </c>
      <c r="G21" s="424">
        <v>345296.58</v>
      </c>
      <c r="H21" s="424">
        <v>202619.56</v>
      </c>
      <c r="I21" s="348"/>
      <c r="J21" s="349"/>
      <c r="K21" s="350"/>
      <c r="L21" s="350"/>
      <c r="M21" s="347"/>
      <c r="N21" s="347"/>
      <c r="O21" s="347"/>
      <c r="P21" s="60"/>
      <c r="Q21" s="348"/>
      <c r="R21" s="347"/>
      <c r="S21" s="347"/>
      <c r="T21" s="347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12.75" customHeight="1" x14ac:dyDescent="0.3">
      <c r="A22" s="421">
        <v>16</v>
      </c>
      <c r="B22" s="425" t="s">
        <v>361</v>
      </c>
      <c r="C22" s="423">
        <v>1441413.25</v>
      </c>
      <c r="D22" s="137">
        <v>4.2453761253731043E-2</v>
      </c>
      <c r="E22" s="209">
        <v>-0.36516052172085683</v>
      </c>
      <c r="F22" s="424">
        <v>132722.81</v>
      </c>
      <c r="G22" s="424">
        <v>1380909.35</v>
      </c>
      <c r="H22" s="424">
        <v>635390.15</v>
      </c>
      <c r="I22" s="348"/>
      <c r="J22" s="349"/>
      <c r="K22" s="350"/>
      <c r="L22" s="350"/>
      <c r="M22" s="347"/>
      <c r="N22" s="347"/>
      <c r="O22" s="347"/>
      <c r="P22" s="60"/>
      <c r="Q22" s="348"/>
      <c r="R22" s="347"/>
      <c r="S22" s="347"/>
      <c r="T22" s="347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 ht="12.75" customHeight="1" x14ac:dyDescent="0.3">
      <c r="A23" s="421">
        <v>17</v>
      </c>
      <c r="B23" s="427" t="s">
        <v>221</v>
      </c>
      <c r="C23" s="423">
        <v>592070.03</v>
      </c>
      <c r="D23" s="137">
        <v>1.7438163343586149E-2</v>
      </c>
      <c r="E23" s="209">
        <v>-0.27589378535111436</v>
      </c>
      <c r="F23" s="424">
        <v>166535</v>
      </c>
      <c r="G23" s="424">
        <v>423796.56</v>
      </c>
      <c r="H23" s="424">
        <v>288040.40999999997</v>
      </c>
      <c r="I23" s="348"/>
      <c r="J23" s="349"/>
      <c r="K23" s="350"/>
      <c r="L23" s="350"/>
      <c r="M23" s="347"/>
      <c r="N23" s="347"/>
      <c r="O23" s="347"/>
      <c r="P23" s="60"/>
      <c r="Q23" s="348"/>
      <c r="R23" s="347"/>
      <c r="S23" s="347"/>
      <c r="T23" s="347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 ht="12.75" customHeight="1" x14ac:dyDescent="0.3">
      <c r="A24" s="421">
        <v>18</v>
      </c>
      <c r="B24" s="427" t="s">
        <v>362</v>
      </c>
      <c r="C24" s="423">
        <v>875469.07</v>
      </c>
      <c r="D24" s="137">
        <v>2.5785079249691891E-2</v>
      </c>
      <c r="E24" s="209">
        <v>0.93196222797650741</v>
      </c>
      <c r="F24" s="424">
        <v>400000</v>
      </c>
      <c r="G24" s="424">
        <v>857860.93</v>
      </c>
      <c r="H24" s="424">
        <v>431564.95</v>
      </c>
      <c r="I24" s="348"/>
      <c r="J24" s="349"/>
      <c r="K24" s="350"/>
      <c r="L24" s="350"/>
      <c r="M24" s="347"/>
      <c r="N24" s="347"/>
      <c r="O24" s="347"/>
      <c r="P24" s="60"/>
      <c r="Q24" s="348"/>
      <c r="R24" s="347"/>
      <c r="S24" s="347"/>
      <c r="T24" s="347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 ht="12.75" customHeight="1" x14ac:dyDescent="0.3">
      <c r="A25" s="421">
        <v>19</v>
      </c>
      <c r="B25" s="427" t="s">
        <v>363</v>
      </c>
      <c r="C25" s="423">
        <v>1223962.3400000001</v>
      </c>
      <c r="D25" s="137">
        <v>3.6049207238741554E-2</v>
      </c>
      <c r="E25" s="209">
        <v>-0.43511796795823149</v>
      </c>
      <c r="F25" s="424">
        <v>132650</v>
      </c>
      <c r="G25" s="424">
        <v>423711.34</v>
      </c>
      <c r="H25" s="424">
        <v>250852.11</v>
      </c>
      <c r="I25" s="348"/>
      <c r="J25" s="349"/>
      <c r="K25" s="350"/>
      <c r="L25" s="350"/>
      <c r="M25" s="347"/>
      <c r="N25" s="347"/>
      <c r="O25" s="347"/>
      <c r="P25" s="60"/>
      <c r="Q25" s="348"/>
      <c r="R25" s="347"/>
      <c r="S25" s="347"/>
      <c r="T25" s="347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 ht="12.75" customHeight="1" x14ac:dyDescent="0.3">
      <c r="A26" s="421">
        <v>20</v>
      </c>
      <c r="B26" s="427" t="s">
        <v>223</v>
      </c>
      <c r="C26" s="423">
        <v>356466.01</v>
      </c>
      <c r="D26" s="137">
        <v>1.0498948086962641E-2</v>
      </c>
      <c r="E26" s="209">
        <v>0.10771820081828561</v>
      </c>
      <c r="F26" s="424">
        <v>238000</v>
      </c>
      <c r="G26" s="424">
        <v>159265.23000000001</v>
      </c>
      <c r="H26" s="424">
        <v>53474.45</v>
      </c>
      <c r="I26" s="348"/>
      <c r="J26" s="349"/>
      <c r="K26" s="350"/>
      <c r="L26" s="350"/>
      <c r="M26" s="347"/>
      <c r="N26" s="347"/>
      <c r="O26" s="347"/>
      <c r="P26" s="60"/>
      <c r="Q26" s="348"/>
      <c r="R26" s="347"/>
      <c r="S26" s="347"/>
      <c r="T26" s="347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ht="15" customHeight="1" x14ac:dyDescent="0.2">
      <c r="A27" s="433"/>
      <c r="B27" s="433" t="s">
        <v>41</v>
      </c>
      <c r="C27" s="138">
        <f>SUM(C7:C26)</f>
        <v>33952542.25</v>
      </c>
      <c r="D27" s="139">
        <f>SUM(D7:D26)</f>
        <v>0.99999991164138136</v>
      </c>
      <c r="E27" s="227">
        <v>6.6689099347037206E-2</v>
      </c>
      <c r="F27" s="140">
        <f>SUM(F7:F26)</f>
        <v>12026964.1</v>
      </c>
      <c r="G27" s="140">
        <f>SUM(G7:G26)</f>
        <v>25298584.710000001</v>
      </c>
      <c r="H27" s="140">
        <f>SUM(H7:H26)</f>
        <v>7346466.2300000004</v>
      </c>
      <c r="K27" s="349"/>
      <c r="L27" s="351"/>
      <c r="M27" s="351"/>
      <c r="N27" s="351"/>
      <c r="O27" s="351"/>
      <c r="P27" s="351"/>
      <c r="Q27" s="351"/>
      <c r="R27" s="351"/>
      <c r="S27" s="351"/>
      <c r="T27" s="351"/>
    </row>
    <row r="28" spans="1:29" x14ac:dyDescent="0.2">
      <c r="A28" s="143"/>
      <c r="B28" s="147"/>
      <c r="C28" s="144"/>
      <c r="E28" s="144"/>
      <c r="F28" s="144"/>
      <c r="G28" s="144"/>
      <c r="H28" s="144"/>
    </row>
    <row r="29" spans="1:29" ht="14.25" customHeight="1" x14ac:dyDescent="0.3">
      <c r="A29" s="141" t="s">
        <v>9</v>
      </c>
      <c r="B29" s="142"/>
      <c r="C29" s="144"/>
      <c r="E29" s="144"/>
      <c r="F29" s="144"/>
      <c r="G29" s="144"/>
      <c r="H29" s="144"/>
      <c r="P29" s="345"/>
      <c r="Q29" s="347"/>
      <c r="R29" s="347"/>
      <c r="S29" s="347"/>
      <c r="T29" s="347"/>
      <c r="U29" s="347"/>
    </row>
    <row r="30" spans="1:29" ht="14.4" x14ac:dyDescent="0.3">
      <c r="A30" s="352"/>
      <c r="B30" s="352" t="s">
        <v>324</v>
      </c>
      <c r="C30" s="144"/>
      <c r="E30" s="144"/>
      <c r="F30" s="144"/>
      <c r="G30" s="144"/>
      <c r="H30" s="144"/>
      <c r="P30" s="348"/>
      <c r="Q30" s="347"/>
      <c r="R30" s="347"/>
      <c r="S30" s="347"/>
      <c r="T30" s="347"/>
      <c r="U30" s="347"/>
      <c r="V30" s="347"/>
      <c r="W30" s="349"/>
    </row>
    <row r="31" spans="1:29" ht="14.4" x14ac:dyDescent="0.3">
      <c r="A31" s="352"/>
      <c r="B31" s="352" t="s">
        <v>224</v>
      </c>
      <c r="E31" s="144"/>
      <c r="F31" s="144"/>
      <c r="G31" s="144"/>
      <c r="H31" s="144"/>
      <c r="P31" s="348"/>
      <c r="Q31" s="347"/>
      <c r="R31" s="347"/>
      <c r="S31" s="347"/>
      <c r="T31" s="347"/>
      <c r="U31" s="347"/>
      <c r="V31" s="347"/>
      <c r="W31" s="349"/>
    </row>
    <row r="32" spans="1:29" ht="14.4" x14ac:dyDescent="0.3">
      <c r="A32" s="354"/>
      <c r="C32" s="144"/>
      <c r="E32" s="144"/>
      <c r="F32" s="144"/>
      <c r="G32" s="144"/>
      <c r="H32" s="144"/>
      <c r="P32" s="348"/>
      <c r="Q32" s="347"/>
      <c r="R32" s="347"/>
      <c r="S32" s="347"/>
      <c r="T32" s="347"/>
      <c r="U32" s="347"/>
      <c r="V32" s="347"/>
      <c r="W32" s="349"/>
    </row>
    <row r="33" spans="16:23" ht="14.4" x14ac:dyDescent="0.3">
      <c r="P33" s="348"/>
      <c r="Q33" s="347"/>
      <c r="R33" s="347"/>
      <c r="S33" s="347"/>
      <c r="T33" s="347"/>
      <c r="U33" s="347"/>
      <c r="V33" s="347"/>
      <c r="W33" s="349"/>
    </row>
    <row r="34" spans="16:23" ht="14.4" x14ac:dyDescent="0.3">
      <c r="P34" s="348"/>
      <c r="Q34" s="347"/>
      <c r="R34" s="347"/>
      <c r="S34" s="347"/>
      <c r="T34" s="347"/>
      <c r="U34" s="347"/>
      <c r="V34" s="347"/>
      <c r="W34" s="349"/>
    </row>
    <row r="35" spans="16:23" ht="14.4" x14ac:dyDescent="0.3">
      <c r="P35" s="348"/>
      <c r="Q35" s="347"/>
      <c r="R35" s="347"/>
      <c r="S35" s="347"/>
      <c r="T35" s="347"/>
      <c r="U35" s="347"/>
      <c r="V35" s="347"/>
      <c r="W35" s="349"/>
    </row>
    <row r="36" spans="16:23" ht="14.4" x14ac:dyDescent="0.3">
      <c r="P36" s="348"/>
      <c r="Q36" s="347"/>
      <c r="R36" s="347"/>
      <c r="S36" s="347"/>
      <c r="T36" s="347"/>
      <c r="U36" s="347"/>
      <c r="V36" s="347"/>
      <c r="W36" s="349"/>
    </row>
    <row r="37" spans="16:23" ht="14.4" x14ac:dyDescent="0.3">
      <c r="P37" s="348"/>
      <c r="Q37" s="347"/>
      <c r="R37" s="347"/>
      <c r="S37" s="347"/>
      <c r="T37" s="347"/>
      <c r="U37" s="347"/>
      <c r="V37" s="347"/>
      <c r="W37" s="349"/>
    </row>
    <row r="38" spans="16:23" ht="14.4" x14ac:dyDescent="0.3">
      <c r="P38" s="348"/>
      <c r="Q38" s="347"/>
      <c r="R38" s="347"/>
      <c r="S38" s="347"/>
      <c r="T38" s="347"/>
      <c r="U38" s="347"/>
      <c r="V38" s="347"/>
      <c r="W38" s="349"/>
    </row>
    <row r="39" spans="16:23" ht="14.4" x14ac:dyDescent="0.3">
      <c r="P39" s="348"/>
      <c r="Q39" s="347"/>
      <c r="R39" s="347"/>
      <c r="S39" s="347"/>
      <c r="T39" s="347"/>
      <c r="U39" s="347"/>
      <c r="V39" s="347"/>
      <c r="W39" s="349"/>
    </row>
    <row r="40" spans="16:23" ht="14.4" x14ac:dyDescent="0.3">
      <c r="P40" s="348"/>
      <c r="Q40" s="347"/>
      <c r="R40" s="347"/>
      <c r="S40" s="347"/>
      <c r="T40" s="347"/>
      <c r="U40" s="347"/>
      <c r="V40" s="347"/>
      <c r="W40" s="349"/>
    </row>
    <row r="41" spans="16:23" ht="14.4" x14ac:dyDescent="0.3">
      <c r="U41" s="347"/>
      <c r="V41" s="347"/>
      <c r="W41" s="349"/>
    </row>
    <row r="42" spans="16:23" ht="14.4" x14ac:dyDescent="0.3">
      <c r="P42" s="345"/>
      <c r="Q42" s="347"/>
      <c r="R42" s="347"/>
      <c r="S42" s="347"/>
      <c r="T42" s="347"/>
      <c r="U42" s="347"/>
      <c r="V42" s="347"/>
      <c r="W42" s="349"/>
    </row>
    <row r="43" spans="16:23" ht="14.4" x14ac:dyDescent="0.3">
      <c r="P43" s="348"/>
      <c r="Q43" s="347"/>
      <c r="R43" s="347"/>
      <c r="S43" s="347"/>
      <c r="T43" s="347"/>
      <c r="U43" s="347"/>
      <c r="V43" s="347"/>
      <c r="W43" s="349"/>
    </row>
    <row r="44" spans="16:23" ht="14.4" x14ac:dyDescent="0.3">
      <c r="P44" s="348"/>
      <c r="Q44" s="347"/>
      <c r="R44" s="347"/>
      <c r="S44" s="347"/>
      <c r="T44" s="347"/>
      <c r="U44" s="347"/>
      <c r="V44" s="347"/>
      <c r="W44" s="349"/>
    </row>
    <row r="45" spans="16:23" ht="14.4" x14ac:dyDescent="0.3">
      <c r="P45" s="348"/>
      <c r="Q45" s="347"/>
      <c r="R45" s="347"/>
      <c r="S45" s="347"/>
      <c r="T45" s="347"/>
      <c r="U45" s="347"/>
      <c r="V45" s="347"/>
      <c r="W45" s="349"/>
    </row>
    <row r="46" spans="16:23" ht="14.4" x14ac:dyDescent="0.3">
      <c r="P46" s="348"/>
      <c r="Q46" s="347"/>
      <c r="R46" s="347"/>
      <c r="S46" s="347"/>
      <c r="T46" s="347"/>
      <c r="U46" s="347"/>
      <c r="V46" s="347"/>
      <c r="W46" s="349"/>
    </row>
    <row r="47" spans="16:23" ht="14.4" x14ac:dyDescent="0.3">
      <c r="P47" s="348"/>
      <c r="Q47" s="347"/>
      <c r="R47" s="347"/>
      <c r="S47" s="347"/>
      <c r="T47" s="347"/>
      <c r="U47" s="347"/>
      <c r="V47" s="347"/>
      <c r="W47" s="349"/>
    </row>
    <row r="48" spans="16:23" ht="14.4" x14ac:dyDescent="0.3">
      <c r="P48" s="348"/>
      <c r="Q48" s="347"/>
      <c r="R48" s="347"/>
      <c r="S48" s="347"/>
      <c r="T48" s="347"/>
      <c r="U48" s="347"/>
      <c r="V48" s="347"/>
      <c r="W48" s="349"/>
    </row>
    <row r="49" spans="16:23" ht="14.4" x14ac:dyDescent="0.3">
      <c r="P49" s="348"/>
      <c r="Q49" s="347"/>
      <c r="R49" s="347"/>
      <c r="S49" s="347"/>
      <c r="T49" s="347"/>
      <c r="U49" s="347"/>
      <c r="V49" s="347"/>
      <c r="W49" s="349"/>
    </row>
    <row r="50" spans="16:23" ht="14.4" x14ac:dyDescent="0.3">
      <c r="P50" s="348"/>
      <c r="Q50" s="347"/>
      <c r="R50" s="347"/>
      <c r="S50" s="347"/>
      <c r="T50" s="347"/>
      <c r="U50" s="347"/>
      <c r="V50" s="347"/>
      <c r="W50" s="349"/>
    </row>
    <row r="51" spans="16:23" ht="14.4" x14ac:dyDescent="0.3">
      <c r="P51" s="348"/>
      <c r="Q51" s="347"/>
      <c r="R51" s="347"/>
      <c r="S51" s="347"/>
      <c r="T51" s="347"/>
      <c r="U51" s="347"/>
      <c r="V51" s="347"/>
      <c r="W51" s="349"/>
    </row>
    <row r="52" spans="16:23" ht="14.4" x14ac:dyDescent="0.3">
      <c r="P52" s="348"/>
      <c r="Q52" s="347"/>
      <c r="R52" s="347"/>
      <c r="S52" s="347"/>
      <c r="T52" s="347"/>
      <c r="U52" s="347"/>
      <c r="V52" s="347"/>
      <c r="W52" s="349"/>
    </row>
    <row r="53" spans="16:23" ht="14.4" x14ac:dyDescent="0.3">
      <c r="T53" s="347"/>
      <c r="U53" s="347"/>
    </row>
    <row r="54" spans="16:23" x14ac:dyDescent="0.2">
      <c r="P54" s="351"/>
      <c r="Q54" s="351"/>
      <c r="R54" s="351"/>
    </row>
    <row r="56" spans="16:23" x14ac:dyDescent="0.2">
      <c r="P56" s="349"/>
    </row>
    <row r="58" spans="16:23" x14ac:dyDescent="0.2">
      <c r="P58" s="349"/>
    </row>
    <row r="60" spans="16:23" x14ac:dyDescent="0.2">
      <c r="P60" s="351"/>
    </row>
  </sheetData>
  <sortState xmlns:xlrd2="http://schemas.microsoft.com/office/spreadsheetml/2017/richdata2" ref="A6:H29">
    <sortCondition ref="B7"/>
  </sortState>
  <pageMargins left="0.75" right="0.26" top="0.2" bottom="0.16" header="0.17" footer="0.24"/>
  <pageSetup paperSize="9" scale="93" orientation="landscape" r:id="rId1"/>
  <headerFooter alignWithMargins="0"/>
  <ignoredErrors>
    <ignoredError sqref="C27:D27 F27:H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4"/>
  <sheetViews>
    <sheetView zoomScaleNormal="100" workbookViewId="0">
      <pane ySplit="6" topLeftCell="A7" activePane="bottomLeft" state="frozen"/>
      <selection pane="bottomLeft"/>
    </sheetView>
  </sheetViews>
  <sheetFormatPr defaultRowHeight="10.199999999999999" x14ac:dyDescent="0.2"/>
  <cols>
    <col min="1" max="1" width="5.6640625" style="357" customWidth="1"/>
    <col min="2" max="2" width="34.88671875" style="356" bestFit="1" customWidth="1"/>
    <col min="3" max="3" width="5.109375" style="356" bestFit="1" customWidth="1"/>
    <col min="4" max="4" width="10.88671875" style="357" bestFit="1" customWidth="1"/>
    <col min="5" max="5" width="9" style="357" bestFit="1" customWidth="1"/>
    <col min="6" max="6" width="9.5546875" style="357" bestFit="1" customWidth="1"/>
    <col min="7" max="7" width="10.5546875" style="357" bestFit="1" customWidth="1"/>
    <col min="8" max="8" width="9" style="357" bestFit="1" customWidth="1"/>
    <col min="9" max="9" width="9.5546875" style="357" bestFit="1" customWidth="1"/>
    <col min="10" max="182" width="8.88671875" style="357"/>
    <col min="183" max="183" width="68.44140625" style="357" customWidth="1"/>
    <col min="184" max="184" width="17.109375" style="357" customWidth="1"/>
    <col min="185" max="187" width="14.44140625" style="357" customWidth="1"/>
    <col min="188" max="188" width="12.5546875" style="357" bestFit="1" customWidth="1"/>
    <col min="189" max="189" width="12.5546875" style="357" customWidth="1"/>
    <col min="190" max="190" width="11.109375" style="357" bestFit="1" customWidth="1"/>
    <col min="191" max="191" width="8.88671875" style="357"/>
    <col min="192" max="192" width="9.109375" style="357" customWidth="1"/>
    <col min="193" max="193" width="28.109375" style="357" customWidth="1"/>
    <col min="194" max="194" width="14.6640625" style="357" customWidth="1"/>
    <col min="195" max="195" width="12" style="357" bestFit="1" customWidth="1"/>
    <col min="196" max="196" width="13.109375" style="357" customWidth="1"/>
    <col min="197" max="200" width="8.88671875" style="357"/>
    <col min="201" max="202" width="12" style="357" bestFit="1" customWidth="1"/>
    <col min="203" max="438" width="8.88671875" style="357"/>
    <col min="439" max="439" width="68.44140625" style="357" customWidth="1"/>
    <col min="440" max="440" width="17.109375" style="357" customWidth="1"/>
    <col min="441" max="443" width="14.44140625" style="357" customWidth="1"/>
    <col min="444" max="444" width="12.5546875" style="357" bestFit="1" customWidth="1"/>
    <col min="445" max="445" width="12.5546875" style="357" customWidth="1"/>
    <col min="446" max="446" width="11.109375" style="357" bestFit="1" customWidth="1"/>
    <col min="447" max="447" width="8.88671875" style="357"/>
    <col min="448" max="448" width="9.109375" style="357" customWidth="1"/>
    <col min="449" max="449" width="28.109375" style="357" customWidth="1"/>
    <col min="450" max="450" width="14.6640625" style="357" customWidth="1"/>
    <col min="451" max="451" width="12" style="357" bestFit="1" customWidth="1"/>
    <col min="452" max="452" width="13.109375" style="357" customWidth="1"/>
    <col min="453" max="456" width="8.88671875" style="357"/>
    <col min="457" max="458" width="12" style="357" bestFit="1" customWidth="1"/>
    <col min="459" max="694" width="8.88671875" style="357"/>
    <col min="695" max="695" width="68.44140625" style="357" customWidth="1"/>
    <col min="696" max="696" width="17.109375" style="357" customWidth="1"/>
    <col min="697" max="699" width="14.44140625" style="357" customWidth="1"/>
    <col min="700" max="700" width="12.5546875" style="357" bestFit="1" customWidth="1"/>
    <col min="701" max="701" width="12.5546875" style="357" customWidth="1"/>
    <col min="702" max="702" width="11.109375" style="357" bestFit="1" customWidth="1"/>
    <col min="703" max="703" width="8.88671875" style="357"/>
    <col min="704" max="704" width="9.109375" style="357" customWidth="1"/>
    <col min="705" max="705" width="28.109375" style="357" customWidth="1"/>
    <col min="706" max="706" width="14.6640625" style="357" customWidth="1"/>
    <col min="707" max="707" width="12" style="357" bestFit="1" customWidth="1"/>
    <col min="708" max="708" width="13.109375" style="357" customWidth="1"/>
    <col min="709" max="712" width="8.88671875" style="357"/>
    <col min="713" max="714" width="12" style="357" bestFit="1" customWidth="1"/>
    <col min="715" max="950" width="8.88671875" style="357"/>
    <col min="951" max="951" width="68.44140625" style="357" customWidth="1"/>
    <col min="952" max="952" width="17.109375" style="357" customWidth="1"/>
    <col min="953" max="955" width="14.44140625" style="357" customWidth="1"/>
    <col min="956" max="956" width="12.5546875" style="357" bestFit="1" customWidth="1"/>
    <col min="957" max="957" width="12.5546875" style="357" customWidth="1"/>
    <col min="958" max="958" width="11.109375" style="357" bestFit="1" customWidth="1"/>
    <col min="959" max="959" width="8.88671875" style="357"/>
    <col min="960" max="960" width="9.109375" style="357" customWidth="1"/>
    <col min="961" max="961" width="28.109375" style="357" customWidth="1"/>
    <col min="962" max="962" width="14.6640625" style="357" customWidth="1"/>
    <col min="963" max="963" width="12" style="357" bestFit="1" customWidth="1"/>
    <col min="964" max="964" width="13.109375" style="357" customWidth="1"/>
    <col min="965" max="968" width="8.88671875" style="357"/>
    <col min="969" max="970" width="12" style="357" bestFit="1" customWidth="1"/>
    <col min="971" max="1206" width="8.88671875" style="357"/>
    <col min="1207" max="1207" width="68.44140625" style="357" customWidth="1"/>
    <col min="1208" max="1208" width="17.109375" style="357" customWidth="1"/>
    <col min="1209" max="1211" width="14.44140625" style="357" customWidth="1"/>
    <col min="1212" max="1212" width="12.5546875" style="357" bestFit="1" customWidth="1"/>
    <col min="1213" max="1213" width="12.5546875" style="357" customWidth="1"/>
    <col min="1214" max="1214" width="11.109375" style="357" bestFit="1" customWidth="1"/>
    <col min="1215" max="1215" width="8.88671875" style="357"/>
    <col min="1216" max="1216" width="9.109375" style="357" customWidth="1"/>
    <col min="1217" max="1217" width="28.109375" style="357" customWidth="1"/>
    <col min="1218" max="1218" width="14.6640625" style="357" customWidth="1"/>
    <col min="1219" max="1219" width="12" style="357" bestFit="1" customWidth="1"/>
    <col min="1220" max="1220" width="13.109375" style="357" customWidth="1"/>
    <col min="1221" max="1224" width="8.88671875" style="357"/>
    <col min="1225" max="1226" width="12" style="357" bestFit="1" customWidth="1"/>
    <col min="1227" max="1462" width="8.88671875" style="357"/>
    <col min="1463" max="1463" width="68.44140625" style="357" customWidth="1"/>
    <col min="1464" max="1464" width="17.109375" style="357" customWidth="1"/>
    <col min="1465" max="1467" width="14.44140625" style="357" customWidth="1"/>
    <col min="1468" max="1468" width="12.5546875" style="357" bestFit="1" customWidth="1"/>
    <col min="1469" max="1469" width="12.5546875" style="357" customWidth="1"/>
    <col min="1470" max="1470" width="11.109375" style="357" bestFit="1" customWidth="1"/>
    <col min="1471" max="1471" width="8.88671875" style="357"/>
    <col min="1472" max="1472" width="9.109375" style="357" customWidth="1"/>
    <col min="1473" max="1473" width="28.109375" style="357" customWidth="1"/>
    <col min="1474" max="1474" width="14.6640625" style="357" customWidth="1"/>
    <col min="1475" max="1475" width="12" style="357" bestFit="1" customWidth="1"/>
    <col min="1476" max="1476" width="13.109375" style="357" customWidth="1"/>
    <col min="1477" max="1480" width="8.88671875" style="357"/>
    <col min="1481" max="1482" width="12" style="357" bestFit="1" customWidth="1"/>
    <col min="1483" max="1718" width="8.88671875" style="357"/>
    <col min="1719" max="1719" width="68.44140625" style="357" customWidth="1"/>
    <col min="1720" max="1720" width="17.109375" style="357" customWidth="1"/>
    <col min="1721" max="1723" width="14.44140625" style="357" customWidth="1"/>
    <col min="1724" max="1724" width="12.5546875" style="357" bestFit="1" customWidth="1"/>
    <col min="1725" max="1725" width="12.5546875" style="357" customWidth="1"/>
    <col min="1726" max="1726" width="11.109375" style="357" bestFit="1" customWidth="1"/>
    <col min="1727" max="1727" width="8.88671875" style="357"/>
    <col min="1728" max="1728" width="9.109375" style="357" customWidth="1"/>
    <col min="1729" max="1729" width="28.109375" style="357" customWidth="1"/>
    <col min="1730" max="1730" width="14.6640625" style="357" customWidth="1"/>
    <col min="1731" max="1731" width="12" style="357" bestFit="1" customWidth="1"/>
    <col min="1732" max="1732" width="13.109375" style="357" customWidth="1"/>
    <col min="1733" max="1736" width="8.88671875" style="357"/>
    <col min="1737" max="1738" width="12" style="357" bestFit="1" customWidth="1"/>
    <col min="1739" max="1974" width="8.88671875" style="357"/>
    <col min="1975" max="1975" width="68.44140625" style="357" customWidth="1"/>
    <col min="1976" max="1976" width="17.109375" style="357" customWidth="1"/>
    <col min="1977" max="1979" width="14.44140625" style="357" customWidth="1"/>
    <col min="1980" max="1980" width="12.5546875" style="357" bestFit="1" customWidth="1"/>
    <col min="1981" max="1981" width="12.5546875" style="357" customWidth="1"/>
    <col min="1982" max="1982" width="11.109375" style="357" bestFit="1" customWidth="1"/>
    <col min="1983" max="1983" width="8.88671875" style="357"/>
    <col min="1984" max="1984" width="9.109375" style="357" customWidth="1"/>
    <col min="1985" max="1985" width="28.109375" style="357" customWidth="1"/>
    <col min="1986" max="1986" width="14.6640625" style="357" customWidth="1"/>
    <col min="1987" max="1987" width="12" style="357" bestFit="1" customWidth="1"/>
    <col min="1988" max="1988" width="13.109375" style="357" customWidth="1"/>
    <col min="1989" max="1992" width="8.88671875" style="357"/>
    <col min="1993" max="1994" width="12" style="357" bestFit="1" customWidth="1"/>
    <col min="1995" max="2230" width="8.88671875" style="357"/>
    <col min="2231" max="2231" width="68.44140625" style="357" customWidth="1"/>
    <col min="2232" max="2232" width="17.109375" style="357" customWidth="1"/>
    <col min="2233" max="2235" width="14.44140625" style="357" customWidth="1"/>
    <col min="2236" max="2236" width="12.5546875" style="357" bestFit="1" customWidth="1"/>
    <col min="2237" max="2237" width="12.5546875" style="357" customWidth="1"/>
    <col min="2238" max="2238" width="11.109375" style="357" bestFit="1" customWidth="1"/>
    <col min="2239" max="2239" width="8.88671875" style="357"/>
    <col min="2240" max="2240" width="9.109375" style="357" customWidth="1"/>
    <col min="2241" max="2241" width="28.109375" style="357" customWidth="1"/>
    <col min="2242" max="2242" width="14.6640625" style="357" customWidth="1"/>
    <col min="2243" max="2243" width="12" style="357" bestFit="1" customWidth="1"/>
    <col min="2244" max="2244" width="13.109375" style="357" customWidth="1"/>
    <col min="2245" max="2248" width="8.88671875" style="357"/>
    <col min="2249" max="2250" width="12" style="357" bestFit="1" customWidth="1"/>
    <col min="2251" max="2486" width="8.88671875" style="357"/>
    <col min="2487" max="2487" width="68.44140625" style="357" customWidth="1"/>
    <col min="2488" max="2488" width="17.109375" style="357" customWidth="1"/>
    <col min="2489" max="2491" width="14.44140625" style="357" customWidth="1"/>
    <col min="2492" max="2492" width="12.5546875" style="357" bestFit="1" customWidth="1"/>
    <col min="2493" max="2493" width="12.5546875" style="357" customWidth="1"/>
    <col min="2494" max="2494" width="11.109375" style="357" bestFit="1" customWidth="1"/>
    <col min="2495" max="2495" width="8.88671875" style="357"/>
    <col min="2496" max="2496" width="9.109375" style="357" customWidth="1"/>
    <col min="2497" max="2497" width="28.109375" style="357" customWidth="1"/>
    <col min="2498" max="2498" width="14.6640625" style="357" customWidth="1"/>
    <col min="2499" max="2499" width="12" style="357" bestFit="1" customWidth="1"/>
    <col min="2500" max="2500" width="13.109375" style="357" customWidth="1"/>
    <col min="2501" max="2504" width="8.88671875" style="357"/>
    <col min="2505" max="2506" width="12" style="357" bestFit="1" customWidth="1"/>
    <col min="2507" max="2742" width="8.88671875" style="357"/>
    <col min="2743" max="2743" width="68.44140625" style="357" customWidth="1"/>
    <col min="2744" max="2744" width="17.109375" style="357" customWidth="1"/>
    <col min="2745" max="2747" width="14.44140625" style="357" customWidth="1"/>
    <col min="2748" max="2748" width="12.5546875" style="357" bestFit="1" customWidth="1"/>
    <col min="2749" max="2749" width="12.5546875" style="357" customWidth="1"/>
    <col min="2750" max="2750" width="11.109375" style="357" bestFit="1" customWidth="1"/>
    <col min="2751" max="2751" width="8.88671875" style="357"/>
    <col min="2752" max="2752" width="9.109375" style="357" customWidth="1"/>
    <col min="2753" max="2753" width="28.109375" style="357" customWidth="1"/>
    <col min="2754" max="2754" width="14.6640625" style="357" customWidth="1"/>
    <col min="2755" max="2755" width="12" style="357" bestFit="1" customWidth="1"/>
    <col min="2756" max="2756" width="13.109375" style="357" customWidth="1"/>
    <col min="2757" max="2760" width="8.88671875" style="357"/>
    <col min="2761" max="2762" width="12" style="357" bestFit="1" customWidth="1"/>
    <col min="2763" max="2998" width="8.88671875" style="357"/>
    <col min="2999" max="2999" width="68.44140625" style="357" customWidth="1"/>
    <col min="3000" max="3000" width="17.109375" style="357" customWidth="1"/>
    <col min="3001" max="3003" width="14.44140625" style="357" customWidth="1"/>
    <col min="3004" max="3004" width="12.5546875" style="357" bestFit="1" customWidth="1"/>
    <col min="3005" max="3005" width="12.5546875" style="357" customWidth="1"/>
    <col min="3006" max="3006" width="11.109375" style="357" bestFit="1" customWidth="1"/>
    <col min="3007" max="3007" width="8.88671875" style="357"/>
    <col min="3008" max="3008" width="9.109375" style="357" customWidth="1"/>
    <col min="3009" max="3009" width="28.109375" style="357" customWidth="1"/>
    <col min="3010" max="3010" width="14.6640625" style="357" customWidth="1"/>
    <col min="3011" max="3011" width="12" style="357" bestFit="1" customWidth="1"/>
    <col min="3012" max="3012" width="13.109375" style="357" customWidth="1"/>
    <col min="3013" max="3016" width="8.88671875" style="357"/>
    <col min="3017" max="3018" width="12" style="357" bestFit="1" customWidth="1"/>
    <col min="3019" max="3254" width="8.88671875" style="357"/>
    <col min="3255" max="3255" width="68.44140625" style="357" customWidth="1"/>
    <col min="3256" max="3256" width="17.109375" style="357" customWidth="1"/>
    <col min="3257" max="3259" width="14.44140625" style="357" customWidth="1"/>
    <col min="3260" max="3260" width="12.5546875" style="357" bestFit="1" customWidth="1"/>
    <col min="3261" max="3261" width="12.5546875" style="357" customWidth="1"/>
    <col min="3262" max="3262" width="11.109375" style="357" bestFit="1" customWidth="1"/>
    <col min="3263" max="3263" width="8.88671875" style="357"/>
    <col min="3264" max="3264" width="9.109375" style="357" customWidth="1"/>
    <col min="3265" max="3265" width="28.109375" style="357" customWidth="1"/>
    <col min="3266" max="3266" width="14.6640625" style="357" customWidth="1"/>
    <col min="3267" max="3267" width="12" style="357" bestFit="1" customWidth="1"/>
    <col min="3268" max="3268" width="13.109375" style="357" customWidth="1"/>
    <col min="3269" max="3272" width="8.88671875" style="357"/>
    <col min="3273" max="3274" width="12" style="357" bestFit="1" customWidth="1"/>
    <col min="3275" max="3510" width="8.88671875" style="357"/>
    <col min="3511" max="3511" width="68.44140625" style="357" customWidth="1"/>
    <col min="3512" max="3512" width="17.109375" style="357" customWidth="1"/>
    <col min="3513" max="3515" width="14.44140625" style="357" customWidth="1"/>
    <col min="3516" max="3516" width="12.5546875" style="357" bestFit="1" customWidth="1"/>
    <col min="3517" max="3517" width="12.5546875" style="357" customWidth="1"/>
    <col min="3518" max="3518" width="11.109375" style="357" bestFit="1" customWidth="1"/>
    <col min="3519" max="3519" width="8.88671875" style="357"/>
    <col min="3520" max="3520" width="9.109375" style="357" customWidth="1"/>
    <col min="3521" max="3521" width="28.109375" style="357" customWidth="1"/>
    <col min="3522" max="3522" width="14.6640625" style="357" customWidth="1"/>
    <col min="3523" max="3523" width="12" style="357" bestFit="1" customWidth="1"/>
    <col min="3524" max="3524" width="13.109375" style="357" customWidth="1"/>
    <col min="3525" max="3528" width="8.88671875" style="357"/>
    <col min="3529" max="3530" width="12" style="357" bestFit="1" customWidth="1"/>
    <col min="3531" max="3766" width="8.88671875" style="357"/>
    <col min="3767" max="3767" width="68.44140625" style="357" customWidth="1"/>
    <col min="3768" max="3768" width="17.109375" style="357" customWidth="1"/>
    <col min="3769" max="3771" width="14.44140625" style="357" customWidth="1"/>
    <col min="3772" max="3772" width="12.5546875" style="357" bestFit="1" customWidth="1"/>
    <col min="3773" max="3773" width="12.5546875" style="357" customWidth="1"/>
    <col min="3774" max="3774" width="11.109375" style="357" bestFit="1" customWidth="1"/>
    <col min="3775" max="3775" width="8.88671875" style="357"/>
    <col min="3776" max="3776" width="9.109375" style="357" customWidth="1"/>
    <col min="3777" max="3777" width="28.109375" style="357" customWidth="1"/>
    <col min="3778" max="3778" width="14.6640625" style="357" customWidth="1"/>
    <col min="3779" max="3779" width="12" style="357" bestFit="1" customWidth="1"/>
    <col min="3780" max="3780" width="13.109375" style="357" customWidth="1"/>
    <col min="3781" max="3784" width="8.88671875" style="357"/>
    <col min="3785" max="3786" width="12" style="357" bestFit="1" customWidth="1"/>
    <col min="3787" max="4022" width="8.88671875" style="357"/>
    <col min="4023" max="4023" width="68.44140625" style="357" customWidth="1"/>
    <col min="4024" max="4024" width="17.109375" style="357" customWidth="1"/>
    <col min="4025" max="4027" width="14.44140625" style="357" customWidth="1"/>
    <col min="4028" max="4028" width="12.5546875" style="357" bestFit="1" customWidth="1"/>
    <col min="4029" max="4029" width="12.5546875" style="357" customWidth="1"/>
    <col min="4030" max="4030" width="11.109375" style="357" bestFit="1" customWidth="1"/>
    <col min="4031" max="4031" width="8.88671875" style="357"/>
    <col min="4032" max="4032" width="9.109375" style="357" customWidth="1"/>
    <col min="4033" max="4033" width="28.109375" style="357" customWidth="1"/>
    <col min="4034" max="4034" width="14.6640625" style="357" customWidth="1"/>
    <col min="4035" max="4035" width="12" style="357" bestFit="1" customWidth="1"/>
    <col min="4036" max="4036" width="13.109375" style="357" customWidth="1"/>
    <col min="4037" max="4040" width="8.88671875" style="357"/>
    <col min="4041" max="4042" width="12" style="357" bestFit="1" customWidth="1"/>
    <col min="4043" max="4278" width="8.88671875" style="357"/>
    <col min="4279" max="4279" width="68.44140625" style="357" customWidth="1"/>
    <col min="4280" max="4280" width="17.109375" style="357" customWidth="1"/>
    <col min="4281" max="4283" width="14.44140625" style="357" customWidth="1"/>
    <col min="4284" max="4284" width="12.5546875" style="357" bestFit="1" customWidth="1"/>
    <col min="4285" max="4285" width="12.5546875" style="357" customWidth="1"/>
    <col min="4286" max="4286" width="11.109375" style="357" bestFit="1" customWidth="1"/>
    <col min="4287" max="4287" width="8.88671875" style="357"/>
    <col min="4288" max="4288" width="9.109375" style="357" customWidth="1"/>
    <col min="4289" max="4289" width="28.109375" style="357" customWidth="1"/>
    <col min="4290" max="4290" width="14.6640625" style="357" customWidth="1"/>
    <col min="4291" max="4291" width="12" style="357" bestFit="1" customWidth="1"/>
    <col min="4292" max="4292" width="13.109375" style="357" customWidth="1"/>
    <col min="4293" max="4296" width="8.88671875" style="357"/>
    <col min="4297" max="4298" width="12" style="357" bestFit="1" customWidth="1"/>
    <col min="4299" max="4534" width="8.88671875" style="357"/>
    <col min="4535" max="4535" width="68.44140625" style="357" customWidth="1"/>
    <col min="4536" max="4536" width="17.109375" style="357" customWidth="1"/>
    <col min="4537" max="4539" width="14.44140625" style="357" customWidth="1"/>
    <col min="4540" max="4540" width="12.5546875" style="357" bestFit="1" customWidth="1"/>
    <col min="4541" max="4541" width="12.5546875" style="357" customWidth="1"/>
    <col min="4542" max="4542" width="11.109375" style="357" bestFit="1" customWidth="1"/>
    <col min="4543" max="4543" width="8.88671875" style="357"/>
    <col min="4544" max="4544" width="9.109375" style="357" customWidth="1"/>
    <col min="4545" max="4545" width="28.109375" style="357" customWidth="1"/>
    <col min="4546" max="4546" width="14.6640625" style="357" customWidth="1"/>
    <col min="4547" max="4547" width="12" style="357" bestFit="1" customWidth="1"/>
    <col min="4548" max="4548" width="13.109375" style="357" customWidth="1"/>
    <col min="4549" max="4552" width="8.88671875" style="357"/>
    <col min="4553" max="4554" width="12" style="357" bestFit="1" customWidth="1"/>
    <col min="4555" max="4790" width="8.88671875" style="357"/>
    <col min="4791" max="4791" width="68.44140625" style="357" customWidth="1"/>
    <col min="4792" max="4792" width="17.109375" style="357" customWidth="1"/>
    <col min="4793" max="4795" width="14.44140625" style="357" customWidth="1"/>
    <col min="4796" max="4796" width="12.5546875" style="357" bestFit="1" customWidth="1"/>
    <col min="4797" max="4797" width="12.5546875" style="357" customWidth="1"/>
    <col min="4798" max="4798" width="11.109375" style="357" bestFit="1" customWidth="1"/>
    <col min="4799" max="4799" width="8.88671875" style="357"/>
    <col min="4800" max="4800" width="9.109375" style="357" customWidth="1"/>
    <col min="4801" max="4801" width="28.109375" style="357" customWidth="1"/>
    <col min="4802" max="4802" width="14.6640625" style="357" customWidth="1"/>
    <col min="4803" max="4803" width="12" style="357" bestFit="1" customWidth="1"/>
    <col min="4804" max="4804" width="13.109375" style="357" customWidth="1"/>
    <col min="4805" max="4808" width="8.88671875" style="357"/>
    <col min="4809" max="4810" width="12" style="357" bestFit="1" customWidth="1"/>
    <col min="4811" max="5046" width="8.88671875" style="357"/>
    <col min="5047" max="5047" width="68.44140625" style="357" customWidth="1"/>
    <col min="5048" max="5048" width="17.109375" style="357" customWidth="1"/>
    <col min="5049" max="5051" width="14.44140625" style="357" customWidth="1"/>
    <col min="5052" max="5052" width="12.5546875" style="357" bestFit="1" customWidth="1"/>
    <col min="5053" max="5053" width="12.5546875" style="357" customWidth="1"/>
    <col min="5054" max="5054" width="11.109375" style="357" bestFit="1" customWidth="1"/>
    <col min="5055" max="5055" width="8.88671875" style="357"/>
    <col min="5056" max="5056" width="9.109375" style="357" customWidth="1"/>
    <col min="5057" max="5057" width="28.109375" style="357" customWidth="1"/>
    <col min="5058" max="5058" width="14.6640625" style="357" customWidth="1"/>
    <col min="5059" max="5059" width="12" style="357" bestFit="1" customWidth="1"/>
    <col min="5060" max="5060" width="13.109375" style="357" customWidth="1"/>
    <col min="5061" max="5064" width="8.88671875" style="357"/>
    <col min="5065" max="5066" width="12" style="357" bestFit="1" customWidth="1"/>
    <col min="5067" max="5302" width="8.88671875" style="357"/>
    <col min="5303" max="5303" width="68.44140625" style="357" customWidth="1"/>
    <col min="5304" max="5304" width="17.109375" style="357" customWidth="1"/>
    <col min="5305" max="5307" width="14.44140625" style="357" customWidth="1"/>
    <col min="5308" max="5308" width="12.5546875" style="357" bestFit="1" customWidth="1"/>
    <col min="5309" max="5309" width="12.5546875" style="357" customWidth="1"/>
    <col min="5310" max="5310" width="11.109375" style="357" bestFit="1" customWidth="1"/>
    <col min="5311" max="5311" width="8.88671875" style="357"/>
    <col min="5312" max="5312" width="9.109375" style="357" customWidth="1"/>
    <col min="5313" max="5313" width="28.109375" style="357" customWidth="1"/>
    <col min="5314" max="5314" width="14.6640625" style="357" customWidth="1"/>
    <col min="5315" max="5315" width="12" style="357" bestFit="1" customWidth="1"/>
    <col min="5316" max="5316" width="13.109375" style="357" customWidth="1"/>
    <col min="5317" max="5320" width="8.88671875" style="357"/>
    <col min="5321" max="5322" width="12" style="357" bestFit="1" customWidth="1"/>
    <col min="5323" max="5558" width="8.88671875" style="357"/>
    <col min="5559" max="5559" width="68.44140625" style="357" customWidth="1"/>
    <col min="5560" max="5560" width="17.109375" style="357" customWidth="1"/>
    <col min="5561" max="5563" width="14.44140625" style="357" customWidth="1"/>
    <col min="5564" max="5564" width="12.5546875" style="357" bestFit="1" customWidth="1"/>
    <col min="5565" max="5565" width="12.5546875" style="357" customWidth="1"/>
    <col min="5566" max="5566" width="11.109375" style="357" bestFit="1" customWidth="1"/>
    <col min="5567" max="5567" width="8.88671875" style="357"/>
    <col min="5568" max="5568" width="9.109375" style="357" customWidth="1"/>
    <col min="5569" max="5569" width="28.109375" style="357" customWidth="1"/>
    <col min="5570" max="5570" width="14.6640625" style="357" customWidth="1"/>
    <col min="5571" max="5571" width="12" style="357" bestFit="1" customWidth="1"/>
    <col min="5572" max="5572" width="13.109375" style="357" customWidth="1"/>
    <col min="5573" max="5576" width="8.88671875" style="357"/>
    <col min="5577" max="5578" width="12" style="357" bestFit="1" customWidth="1"/>
    <col min="5579" max="5814" width="8.88671875" style="357"/>
    <col min="5815" max="5815" width="68.44140625" style="357" customWidth="1"/>
    <col min="5816" max="5816" width="17.109375" style="357" customWidth="1"/>
    <col min="5817" max="5819" width="14.44140625" style="357" customWidth="1"/>
    <col min="5820" max="5820" width="12.5546875" style="357" bestFit="1" customWidth="1"/>
    <col min="5821" max="5821" width="12.5546875" style="357" customWidth="1"/>
    <col min="5822" max="5822" width="11.109375" style="357" bestFit="1" customWidth="1"/>
    <col min="5823" max="5823" width="8.88671875" style="357"/>
    <col min="5824" max="5824" width="9.109375" style="357" customWidth="1"/>
    <col min="5825" max="5825" width="28.109375" style="357" customWidth="1"/>
    <col min="5826" max="5826" width="14.6640625" style="357" customWidth="1"/>
    <col min="5827" max="5827" width="12" style="357" bestFit="1" customWidth="1"/>
    <col min="5828" max="5828" width="13.109375" style="357" customWidth="1"/>
    <col min="5829" max="5832" width="8.88671875" style="357"/>
    <col min="5833" max="5834" width="12" style="357" bestFit="1" customWidth="1"/>
    <col min="5835" max="6070" width="8.88671875" style="357"/>
    <col min="6071" max="6071" width="68.44140625" style="357" customWidth="1"/>
    <col min="6072" max="6072" width="17.109375" style="357" customWidth="1"/>
    <col min="6073" max="6075" width="14.44140625" style="357" customWidth="1"/>
    <col min="6076" max="6076" width="12.5546875" style="357" bestFit="1" customWidth="1"/>
    <col min="6077" max="6077" width="12.5546875" style="357" customWidth="1"/>
    <col min="6078" max="6078" width="11.109375" style="357" bestFit="1" customWidth="1"/>
    <col min="6079" max="6079" width="8.88671875" style="357"/>
    <col min="6080" max="6080" width="9.109375" style="357" customWidth="1"/>
    <col min="6081" max="6081" width="28.109375" style="357" customWidth="1"/>
    <col min="6082" max="6082" width="14.6640625" style="357" customWidth="1"/>
    <col min="6083" max="6083" width="12" style="357" bestFit="1" customWidth="1"/>
    <col min="6084" max="6084" width="13.109375" style="357" customWidth="1"/>
    <col min="6085" max="6088" width="8.88671875" style="357"/>
    <col min="6089" max="6090" width="12" style="357" bestFit="1" customWidth="1"/>
    <col min="6091" max="6326" width="8.88671875" style="357"/>
    <col min="6327" max="6327" width="68.44140625" style="357" customWidth="1"/>
    <col min="6328" max="6328" width="17.109375" style="357" customWidth="1"/>
    <col min="6329" max="6331" width="14.44140625" style="357" customWidth="1"/>
    <col min="6332" max="6332" width="12.5546875" style="357" bestFit="1" customWidth="1"/>
    <col min="6333" max="6333" width="12.5546875" style="357" customWidth="1"/>
    <col min="6334" max="6334" width="11.109375" style="357" bestFit="1" customWidth="1"/>
    <col min="6335" max="6335" width="8.88671875" style="357"/>
    <col min="6336" max="6336" width="9.109375" style="357" customWidth="1"/>
    <col min="6337" max="6337" width="28.109375" style="357" customWidth="1"/>
    <col min="6338" max="6338" width="14.6640625" style="357" customWidth="1"/>
    <col min="6339" max="6339" width="12" style="357" bestFit="1" customWidth="1"/>
    <col min="6340" max="6340" width="13.109375" style="357" customWidth="1"/>
    <col min="6341" max="6344" width="8.88671875" style="357"/>
    <col min="6345" max="6346" width="12" style="357" bestFit="1" customWidth="1"/>
    <col min="6347" max="6582" width="8.88671875" style="357"/>
    <col min="6583" max="6583" width="68.44140625" style="357" customWidth="1"/>
    <col min="6584" max="6584" width="17.109375" style="357" customWidth="1"/>
    <col min="6585" max="6587" width="14.44140625" style="357" customWidth="1"/>
    <col min="6588" max="6588" width="12.5546875" style="357" bestFit="1" customWidth="1"/>
    <col min="6589" max="6589" width="12.5546875" style="357" customWidth="1"/>
    <col min="6590" max="6590" width="11.109375" style="357" bestFit="1" customWidth="1"/>
    <col min="6591" max="6591" width="8.88671875" style="357"/>
    <col min="6592" max="6592" width="9.109375" style="357" customWidth="1"/>
    <col min="6593" max="6593" width="28.109375" style="357" customWidth="1"/>
    <col min="6594" max="6594" width="14.6640625" style="357" customWidth="1"/>
    <col min="6595" max="6595" width="12" style="357" bestFit="1" customWidth="1"/>
    <col min="6596" max="6596" width="13.109375" style="357" customWidth="1"/>
    <col min="6597" max="6600" width="8.88671875" style="357"/>
    <col min="6601" max="6602" width="12" style="357" bestFit="1" customWidth="1"/>
    <col min="6603" max="6838" width="8.88671875" style="357"/>
    <col min="6839" max="6839" width="68.44140625" style="357" customWidth="1"/>
    <col min="6840" max="6840" width="17.109375" style="357" customWidth="1"/>
    <col min="6841" max="6843" width="14.44140625" style="357" customWidth="1"/>
    <col min="6844" max="6844" width="12.5546875" style="357" bestFit="1" customWidth="1"/>
    <col min="6845" max="6845" width="12.5546875" style="357" customWidth="1"/>
    <col min="6846" max="6846" width="11.109375" style="357" bestFit="1" customWidth="1"/>
    <col min="6847" max="6847" width="8.88671875" style="357"/>
    <col min="6848" max="6848" width="9.109375" style="357" customWidth="1"/>
    <col min="6849" max="6849" width="28.109375" style="357" customWidth="1"/>
    <col min="6850" max="6850" width="14.6640625" style="357" customWidth="1"/>
    <col min="6851" max="6851" width="12" style="357" bestFit="1" customWidth="1"/>
    <col min="6852" max="6852" width="13.109375" style="357" customWidth="1"/>
    <col min="6853" max="6856" width="8.88671875" style="357"/>
    <col min="6857" max="6858" width="12" style="357" bestFit="1" customWidth="1"/>
    <col min="6859" max="7094" width="8.88671875" style="357"/>
    <col min="7095" max="7095" width="68.44140625" style="357" customWidth="1"/>
    <col min="7096" max="7096" width="17.109375" style="357" customWidth="1"/>
    <col min="7097" max="7099" width="14.44140625" style="357" customWidth="1"/>
    <col min="7100" max="7100" width="12.5546875" style="357" bestFit="1" customWidth="1"/>
    <col min="7101" max="7101" width="12.5546875" style="357" customWidth="1"/>
    <col min="7102" max="7102" width="11.109375" style="357" bestFit="1" customWidth="1"/>
    <col min="7103" max="7103" width="8.88671875" style="357"/>
    <col min="7104" max="7104" width="9.109375" style="357" customWidth="1"/>
    <col min="7105" max="7105" width="28.109375" style="357" customWidth="1"/>
    <col min="7106" max="7106" width="14.6640625" style="357" customWidth="1"/>
    <col min="7107" max="7107" width="12" style="357" bestFit="1" customWidth="1"/>
    <col min="7108" max="7108" width="13.109375" style="357" customWidth="1"/>
    <col min="7109" max="7112" width="8.88671875" style="357"/>
    <col min="7113" max="7114" width="12" style="357" bestFit="1" customWidth="1"/>
    <col min="7115" max="7350" width="8.88671875" style="357"/>
    <col min="7351" max="7351" width="68.44140625" style="357" customWidth="1"/>
    <col min="7352" max="7352" width="17.109375" style="357" customWidth="1"/>
    <col min="7353" max="7355" width="14.44140625" style="357" customWidth="1"/>
    <col min="7356" max="7356" width="12.5546875" style="357" bestFit="1" customWidth="1"/>
    <col min="7357" max="7357" width="12.5546875" style="357" customWidth="1"/>
    <col min="7358" max="7358" width="11.109375" style="357" bestFit="1" customWidth="1"/>
    <col min="7359" max="7359" width="8.88671875" style="357"/>
    <col min="7360" max="7360" width="9.109375" style="357" customWidth="1"/>
    <col min="7361" max="7361" width="28.109375" style="357" customWidth="1"/>
    <col min="7362" max="7362" width="14.6640625" style="357" customWidth="1"/>
    <col min="7363" max="7363" width="12" style="357" bestFit="1" customWidth="1"/>
    <col min="7364" max="7364" width="13.109375" style="357" customWidth="1"/>
    <col min="7365" max="7368" width="8.88671875" style="357"/>
    <col min="7369" max="7370" width="12" style="357" bestFit="1" customWidth="1"/>
    <col min="7371" max="7606" width="8.88671875" style="357"/>
    <col min="7607" max="7607" width="68.44140625" style="357" customWidth="1"/>
    <col min="7608" max="7608" width="17.109375" style="357" customWidth="1"/>
    <col min="7609" max="7611" width="14.44140625" style="357" customWidth="1"/>
    <col min="7612" max="7612" width="12.5546875" style="357" bestFit="1" customWidth="1"/>
    <col min="7613" max="7613" width="12.5546875" style="357" customWidth="1"/>
    <col min="7614" max="7614" width="11.109375" style="357" bestFit="1" customWidth="1"/>
    <col min="7615" max="7615" width="8.88671875" style="357"/>
    <col min="7616" max="7616" width="9.109375" style="357" customWidth="1"/>
    <col min="7617" max="7617" width="28.109375" style="357" customWidth="1"/>
    <col min="7618" max="7618" width="14.6640625" style="357" customWidth="1"/>
    <col min="7619" max="7619" width="12" style="357" bestFit="1" customWidth="1"/>
    <col min="7620" max="7620" width="13.109375" style="357" customWidth="1"/>
    <col min="7621" max="7624" width="8.88671875" style="357"/>
    <col min="7625" max="7626" width="12" style="357" bestFit="1" customWidth="1"/>
    <col min="7627" max="7862" width="8.88671875" style="357"/>
    <col min="7863" max="7863" width="68.44140625" style="357" customWidth="1"/>
    <col min="7864" max="7864" width="17.109375" style="357" customWidth="1"/>
    <col min="7865" max="7867" width="14.44140625" style="357" customWidth="1"/>
    <col min="7868" max="7868" width="12.5546875" style="357" bestFit="1" customWidth="1"/>
    <col min="7869" max="7869" width="12.5546875" style="357" customWidth="1"/>
    <col min="7870" max="7870" width="11.109375" style="357" bestFit="1" customWidth="1"/>
    <col min="7871" max="7871" width="8.88671875" style="357"/>
    <col min="7872" max="7872" width="9.109375" style="357" customWidth="1"/>
    <col min="7873" max="7873" width="28.109375" style="357" customWidth="1"/>
    <col min="7874" max="7874" width="14.6640625" style="357" customWidth="1"/>
    <col min="7875" max="7875" width="12" style="357" bestFit="1" customWidth="1"/>
    <col min="7876" max="7876" width="13.109375" style="357" customWidth="1"/>
    <col min="7877" max="7880" width="8.88671875" style="357"/>
    <col min="7881" max="7882" width="12" style="357" bestFit="1" customWidth="1"/>
    <col min="7883" max="8118" width="8.88671875" style="357"/>
    <col min="8119" max="8119" width="68.44140625" style="357" customWidth="1"/>
    <col min="8120" max="8120" width="17.109375" style="357" customWidth="1"/>
    <col min="8121" max="8123" width="14.44140625" style="357" customWidth="1"/>
    <col min="8124" max="8124" width="12.5546875" style="357" bestFit="1" customWidth="1"/>
    <col min="8125" max="8125" width="12.5546875" style="357" customWidth="1"/>
    <col min="8126" max="8126" width="11.109375" style="357" bestFit="1" customWidth="1"/>
    <col min="8127" max="8127" width="8.88671875" style="357"/>
    <col min="8128" max="8128" width="9.109375" style="357" customWidth="1"/>
    <col min="8129" max="8129" width="28.109375" style="357" customWidth="1"/>
    <col min="8130" max="8130" width="14.6640625" style="357" customWidth="1"/>
    <col min="8131" max="8131" width="12" style="357" bestFit="1" customWidth="1"/>
    <col min="8132" max="8132" width="13.109375" style="357" customWidth="1"/>
    <col min="8133" max="8136" width="8.88671875" style="357"/>
    <col min="8137" max="8138" width="12" style="357" bestFit="1" customWidth="1"/>
    <col min="8139" max="8374" width="8.88671875" style="357"/>
    <col min="8375" max="8375" width="68.44140625" style="357" customWidth="1"/>
    <col min="8376" max="8376" width="17.109375" style="357" customWidth="1"/>
    <col min="8377" max="8379" width="14.44140625" style="357" customWidth="1"/>
    <col min="8380" max="8380" width="12.5546875" style="357" bestFit="1" customWidth="1"/>
    <col min="8381" max="8381" width="12.5546875" style="357" customWidth="1"/>
    <col min="8382" max="8382" width="11.109375" style="357" bestFit="1" customWidth="1"/>
    <col min="8383" max="8383" width="8.88671875" style="357"/>
    <col min="8384" max="8384" width="9.109375" style="357" customWidth="1"/>
    <col min="8385" max="8385" width="28.109375" style="357" customWidth="1"/>
    <col min="8386" max="8386" width="14.6640625" style="357" customWidth="1"/>
    <col min="8387" max="8387" width="12" style="357" bestFit="1" customWidth="1"/>
    <col min="8388" max="8388" width="13.109375" style="357" customWidth="1"/>
    <col min="8389" max="8392" width="8.88671875" style="357"/>
    <col min="8393" max="8394" width="12" style="357" bestFit="1" customWidth="1"/>
    <col min="8395" max="8630" width="8.88671875" style="357"/>
    <col min="8631" max="8631" width="68.44140625" style="357" customWidth="1"/>
    <col min="8632" max="8632" width="17.109375" style="357" customWidth="1"/>
    <col min="8633" max="8635" width="14.44140625" style="357" customWidth="1"/>
    <col min="8636" max="8636" width="12.5546875" style="357" bestFit="1" customWidth="1"/>
    <col min="8637" max="8637" width="12.5546875" style="357" customWidth="1"/>
    <col min="8638" max="8638" width="11.109375" style="357" bestFit="1" customWidth="1"/>
    <col min="8639" max="8639" width="8.88671875" style="357"/>
    <col min="8640" max="8640" width="9.109375" style="357" customWidth="1"/>
    <col min="8641" max="8641" width="28.109375" style="357" customWidth="1"/>
    <col min="8642" max="8642" width="14.6640625" style="357" customWidth="1"/>
    <col min="8643" max="8643" width="12" style="357" bestFit="1" customWidth="1"/>
    <col min="8644" max="8644" width="13.109375" style="357" customWidth="1"/>
    <col min="8645" max="8648" width="8.88671875" style="357"/>
    <col min="8649" max="8650" width="12" style="357" bestFit="1" customWidth="1"/>
    <col min="8651" max="8886" width="8.88671875" style="357"/>
    <col min="8887" max="8887" width="68.44140625" style="357" customWidth="1"/>
    <col min="8888" max="8888" width="17.109375" style="357" customWidth="1"/>
    <col min="8889" max="8891" width="14.44140625" style="357" customWidth="1"/>
    <col min="8892" max="8892" width="12.5546875" style="357" bestFit="1" customWidth="1"/>
    <col min="8893" max="8893" width="12.5546875" style="357" customWidth="1"/>
    <col min="8894" max="8894" width="11.109375" style="357" bestFit="1" customWidth="1"/>
    <col min="8895" max="8895" width="8.88671875" style="357"/>
    <col min="8896" max="8896" width="9.109375" style="357" customWidth="1"/>
    <col min="8897" max="8897" width="28.109375" style="357" customWidth="1"/>
    <col min="8898" max="8898" width="14.6640625" style="357" customWidth="1"/>
    <col min="8899" max="8899" width="12" style="357" bestFit="1" customWidth="1"/>
    <col min="8900" max="8900" width="13.109375" style="357" customWidth="1"/>
    <col min="8901" max="8904" width="8.88671875" style="357"/>
    <col min="8905" max="8906" width="12" style="357" bestFit="1" customWidth="1"/>
    <col min="8907" max="9142" width="8.88671875" style="357"/>
    <col min="9143" max="9143" width="68.44140625" style="357" customWidth="1"/>
    <col min="9144" max="9144" width="17.109375" style="357" customWidth="1"/>
    <col min="9145" max="9147" width="14.44140625" style="357" customWidth="1"/>
    <col min="9148" max="9148" width="12.5546875" style="357" bestFit="1" customWidth="1"/>
    <col min="9149" max="9149" width="12.5546875" style="357" customWidth="1"/>
    <col min="9150" max="9150" width="11.109375" style="357" bestFit="1" customWidth="1"/>
    <col min="9151" max="9151" width="8.88671875" style="357"/>
    <col min="9152" max="9152" width="9.109375" style="357" customWidth="1"/>
    <col min="9153" max="9153" width="28.109375" style="357" customWidth="1"/>
    <col min="9154" max="9154" width="14.6640625" style="357" customWidth="1"/>
    <col min="9155" max="9155" width="12" style="357" bestFit="1" customWidth="1"/>
    <col min="9156" max="9156" width="13.109375" style="357" customWidth="1"/>
    <col min="9157" max="9160" width="8.88671875" style="357"/>
    <col min="9161" max="9162" width="12" style="357" bestFit="1" customWidth="1"/>
    <col min="9163" max="9398" width="8.88671875" style="357"/>
    <col min="9399" max="9399" width="68.44140625" style="357" customWidth="1"/>
    <col min="9400" max="9400" width="17.109375" style="357" customWidth="1"/>
    <col min="9401" max="9403" width="14.44140625" style="357" customWidth="1"/>
    <col min="9404" max="9404" width="12.5546875" style="357" bestFit="1" customWidth="1"/>
    <col min="9405" max="9405" width="12.5546875" style="357" customWidth="1"/>
    <col min="9406" max="9406" width="11.109375" style="357" bestFit="1" customWidth="1"/>
    <col min="9407" max="9407" width="8.88671875" style="357"/>
    <col min="9408" max="9408" width="9.109375" style="357" customWidth="1"/>
    <col min="9409" max="9409" width="28.109375" style="357" customWidth="1"/>
    <col min="9410" max="9410" width="14.6640625" style="357" customWidth="1"/>
    <col min="9411" max="9411" width="12" style="357" bestFit="1" customWidth="1"/>
    <col min="9412" max="9412" width="13.109375" style="357" customWidth="1"/>
    <col min="9413" max="9416" width="8.88671875" style="357"/>
    <col min="9417" max="9418" width="12" style="357" bestFit="1" customWidth="1"/>
    <col min="9419" max="9654" width="8.88671875" style="357"/>
    <col min="9655" max="9655" width="68.44140625" style="357" customWidth="1"/>
    <col min="9656" max="9656" width="17.109375" style="357" customWidth="1"/>
    <col min="9657" max="9659" width="14.44140625" style="357" customWidth="1"/>
    <col min="9660" max="9660" width="12.5546875" style="357" bestFit="1" customWidth="1"/>
    <col min="9661" max="9661" width="12.5546875" style="357" customWidth="1"/>
    <col min="9662" max="9662" width="11.109375" style="357" bestFit="1" customWidth="1"/>
    <col min="9663" max="9663" width="8.88671875" style="357"/>
    <col min="9664" max="9664" width="9.109375" style="357" customWidth="1"/>
    <col min="9665" max="9665" width="28.109375" style="357" customWidth="1"/>
    <col min="9666" max="9666" width="14.6640625" style="357" customWidth="1"/>
    <col min="9667" max="9667" width="12" style="357" bestFit="1" customWidth="1"/>
    <col min="9668" max="9668" width="13.109375" style="357" customWidth="1"/>
    <col min="9669" max="9672" width="8.88671875" style="357"/>
    <col min="9673" max="9674" width="12" style="357" bestFit="1" customWidth="1"/>
    <col min="9675" max="9910" width="8.88671875" style="357"/>
    <col min="9911" max="9911" width="68.44140625" style="357" customWidth="1"/>
    <col min="9912" max="9912" width="17.109375" style="357" customWidth="1"/>
    <col min="9913" max="9915" width="14.44140625" style="357" customWidth="1"/>
    <col min="9916" max="9916" width="12.5546875" style="357" bestFit="1" customWidth="1"/>
    <col min="9917" max="9917" width="12.5546875" style="357" customWidth="1"/>
    <col min="9918" max="9918" width="11.109375" style="357" bestFit="1" customWidth="1"/>
    <col min="9919" max="9919" width="8.88671875" style="357"/>
    <col min="9920" max="9920" width="9.109375" style="357" customWidth="1"/>
    <col min="9921" max="9921" width="28.109375" style="357" customWidth="1"/>
    <col min="9922" max="9922" width="14.6640625" style="357" customWidth="1"/>
    <col min="9923" max="9923" width="12" style="357" bestFit="1" customWidth="1"/>
    <col min="9924" max="9924" width="13.109375" style="357" customWidth="1"/>
    <col min="9925" max="9928" width="8.88671875" style="357"/>
    <col min="9929" max="9930" width="12" style="357" bestFit="1" customWidth="1"/>
    <col min="9931" max="10166" width="8.88671875" style="357"/>
    <col min="10167" max="10167" width="68.44140625" style="357" customWidth="1"/>
    <col min="10168" max="10168" width="17.109375" style="357" customWidth="1"/>
    <col min="10169" max="10171" width="14.44140625" style="357" customWidth="1"/>
    <col min="10172" max="10172" width="12.5546875" style="357" bestFit="1" customWidth="1"/>
    <col min="10173" max="10173" width="12.5546875" style="357" customWidth="1"/>
    <col min="10174" max="10174" width="11.109375" style="357" bestFit="1" customWidth="1"/>
    <col min="10175" max="10175" width="8.88671875" style="357"/>
    <col min="10176" max="10176" width="9.109375" style="357" customWidth="1"/>
    <col min="10177" max="10177" width="28.109375" style="357" customWidth="1"/>
    <col min="10178" max="10178" width="14.6640625" style="357" customWidth="1"/>
    <col min="10179" max="10179" width="12" style="357" bestFit="1" customWidth="1"/>
    <col min="10180" max="10180" width="13.109375" style="357" customWidth="1"/>
    <col min="10181" max="10184" width="8.88671875" style="357"/>
    <col min="10185" max="10186" width="12" style="357" bestFit="1" customWidth="1"/>
    <col min="10187" max="10422" width="8.88671875" style="357"/>
    <col min="10423" max="10423" width="68.44140625" style="357" customWidth="1"/>
    <col min="10424" max="10424" width="17.109375" style="357" customWidth="1"/>
    <col min="10425" max="10427" width="14.44140625" style="357" customWidth="1"/>
    <col min="10428" max="10428" width="12.5546875" style="357" bestFit="1" customWidth="1"/>
    <col min="10429" max="10429" width="12.5546875" style="357" customWidth="1"/>
    <col min="10430" max="10430" width="11.109375" style="357" bestFit="1" customWidth="1"/>
    <col min="10431" max="10431" width="8.88671875" style="357"/>
    <col min="10432" max="10432" width="9.109375" style="357" customWidth="1"/>
    <col min="10433" max="10433" width="28.109375" style="357" customWidth="1"/>
    <col min="10434" max="10434" width="14.6640625" style="357" customWidth="1"/>
    <col min="10435" max="10435" width="12" style="357" bestFit="1" customWidth="1"/>
    <col min="10436" max="10436" width="13.109375" style="357" customWidth="1"/>
    <col min="10437" max="10440" width="8.88671875" style="357"/>
    <col min="10441" max="10442" width="12" style="357" bestFit="1" customWidth="1"/>
    <col min="10443" max="10678" width="8.88671875" style="357"/>
    <col min="10679" max="10679" width="68.44140625" style="357" customWidth="1"/>
    <col min="10680" max="10680" width="17.109375" style="357" customWidth="1"/>
    <col min="10681" max="10683" width="14.44140625" style="357" customWidth="1"/>
    <col min="10684" max="10684" width="12.5546875" style="357" bestFit="1" customWidth="1"/>
    <col min="10685" max="10685" width="12.5546875" style="357" customWidth="1"/>
    <col min="10686" max="10686" width="11.109375" style="357" bestFit="1" customWidth="1"/>
    <col min="10687" max="10687" width="8.88671875" style="357"/>
    <col min="10688" max="10688" width="9.109375" style="357" customWidth="1"/>
    <col min="10689" max="10689" width="28.109375" style="357" customWidth="1"/>
    <col min="10690" max="10690" width="14.6640625" style="357" customWidth="1"/>
    <col min="10691" max="10691" width="12" style="357" bestFit="1" customWidth="1"/>
    <col min="10692" max="10692" width="13.109375" style="357" customWidth="1"/>
    <col min="10693" max="10696" width="8.88671875" style="357"/>
    <col min="10697" max="10698" width="12" style="357" bestFit="1" customWidth="1"/>
    <col min="10699" max="10934" width="8.88671875" style="357"/>
    <col min="10935" max="10935" width="68.44140625" style="357" customWidth="1"/>
    <col min="10936" max="10936" width="17.109375" style="357" customWidth="1"/>
    <col min="10937" max="10939" width="14.44140625" style="357" customWidth="1"/>
    <col min="10940" max="10940" width="12.5546875" style="357" bestFit="1" customWidth="1"/>
    <col min="10941" max="10941" width="12.5546875" style="357" customWidth="1"/>
    <col min="10942" max="10942" width="11.109375" style="357" bestFit="1" customWidth="1"/>
    <col min="10943" max="10943" width="8.88671875" style="357"/>
    <col min="10944" max="10944" width="9.109375" style="357" customWidth="1"/>
    <col min="10945" max="10945" width="28.109375" style="357" customWidth="1"/>
    <col min="10946" max="10946" width="14.6640625" style="357" customWidth="1"/>
    <col min="10947" max="10947" width="12" style="357" bestFit="1" customWidth="1"/>
    <col min="10948" max="10948" width="13.109375" style="357" customWidth="1"/>
    <col min="10949" max="10952" width="8.88671875" style="357"/>
    <col min="10953" max="10954" width="12" style="357" bestFit="1" customWidth="1"/>
    <col min="10955" max="11190" width="8.88671875" style="357"/>
    <col min="11191" max="11191" width="68.44140625" style="357" customWidth="1"/>
    <col min="11192" max="11192" width="17.109375" style="357" customWidth="1"/>
    <col min="11193" max="11195" width="14.44140625" style="357" customWidth="1"/>
    <col min="11196" max="11196" width="12.5546875" style="357" bestFit="1" customWidth="1"/>
    <col min="11197" max="11197" width="12.5546875" style="357" customWidth="1"/>
    <col min="11198" max="11198" width="11.109375" style="357" bestFit="1" customWidth="1"/>
    <col min="11199" max="11199" width="8.88671875" style="357"/>
    <col min="11200" max="11200" width="9.109375" style="357" customWidth="1"/>
    <col min="11201" max="11201" width="28.109375" style="357" customWidth="1"/>
    <col min="11202" max="11202" width="14.6640625" style="357" customWidth="1"/>
    <col min="11203" max="11203" width="12" style="357" bestFit="1" customWidth="1"/>
    <col min="11204" max="11204" width="13.109375" style="357" customWidth="1"/>
    <col min="11205" max="11208" width="8.88671875" style="357"/>
    <col min="11209" max="11210" width="12" style="357" bestFit="1" customWidth="1"/>
    <col min="11211" max="11446" width="8.88671875" style="357"/>
    <col min="11447" max="11447" width="68.44140625" style="357" customWidth="1"/>
    <col min="11448" max="11448" width="17.109375" style="357" customWidth="1"/>
    <col min="11449" max="11451" width="14.44140625" style="357" customWidth="1"/>
    <col min="11452" max="11452" width="12.5546875" style="357" bestFit="1" customWidth="1"/>
    <col min="11453" max="11453" width="12.5546875" style="357" customWidth="1"/>
    <col min="11454" max="11454" width="11.109375" style="357" bestFit="1" customWidth="1"/>
    <col min="11455" max="11455" width="8.88671875" style="357"/>
    <col min="11456" max="11456" width="9.109375" style="357" customWidth="1"/>
    <col min="11457" max="11457" width="28.109375" style="357" customWidth="1"/>
    <col min="11458" max="11458" width="14.6640625" style="357" customWidth="1"/>
    <col min="11459" max="11459" width="12" style="357" bestFit="1" customWidth="1"/>
    <col min="11460" max="11460" width="13.109375" style="357" customWidth="1"/>
    <col min="11461" max="11464" width="8.88671875" style="357"/>
    <col min="11465" max="11466" width="12" style="357" bestFit="1" customWidth="1"/>
    <col min="11467" max="11702" width="8.88671875" style="357"/>
    <col min="11703" max="11703" width="68.44140625" style="357" customWidth="1"/>
    <col min="11704" max="11704" width="17.109375" style="357" customWidth="1"/>
    <col min="11705" max="11707" width="14.44140625" style="357" customWidth="1"/>
    <col min="11708" max="11708" width="12.5546875" style="357" bestFit="1" customWidth="1"/>
    <col min="11709" max="11709" width="12.5546875" style="357" customWidth="1"/>
    <col min="11710" max="11710" width="11.109375" style="357" bestFit="1" customWidth="1"/>
    <col min="11711" max="11711" width="8.88671875" style="357"/>
    <col min="11712" max="11712" width="9.109375" style="357" customWidth="1"/>
    <col min="11713" max="11713" width="28.109375" style="357" customWidth="1"/>
    <col min="11714" max="11714" width="14.6640625" style="357" customWidth="1"/>
    <col min="11715" max="11715" width="12" style="357" bestFit="1" customWidth="1"/>
    <col min="11716" max="11716" width="13.109375" style="357" customWidth="1"/>
    <col min="11717" max="11720" width="8.88671875" style="357"/>
    <col min="11721" max="11722" width="12" style="357" bestFit="1" customWidth="1"/>
    <col min="11723" max="11958" width="8.88671875" style="357"/>
    <col min="11959" max="11959" width="68.44140625" style="357" customWidth="1"/>
    <col min="11960" max="11960" width="17.109375" style="357" customWidth="1"/>
    <col min="11961" max="11963" width="14.44140625" style="357" customWidth="1"/>
    <col min="11964" max="11964" width="12.5546875" style="357" bestFit="1" customWidth="1"/>
    <col min="11965" max="11965" width="12.5546875" style="357" customWidth="1"/>
    <col min="11966" max="11966" width="11.109375" style="357" bestFit="1" customWidth="1"/>
    <col min="11967" max="11967" width="8.88671875" style="357"/>
    <col min="11968" max="11968" width="9.109375" style="357" customWidth="1"/>
    <col min="11969" max="11969" width="28.109375" style="357" customWidth="1"/>
    <col min="11970" max="11970" width="14.6640625" style="357" customWidth="1"/>
    <col min="11971" max="11971" width="12" style="357" bestFit="1" customWidth="1"/>
    <col min="11972" max="11972" width="13.109375" style="357" customWidth="1"/>
    <col min="11973" max="11976" width="8.88671875" style="357"/>
    <col min="11977" max="11978" width="12" style="357" bestFit="1" customWidth="1"/>
    <col min="11979" max="12214" width="8.88671875" style="357"/>
    <col min="12215" max="12215" width="68.44140625" style="357" customWidth="1"/>
    <col min="12216" max="12216" width="17.109375" style="357" customWidth="1"/>
    <col min="12217" max="12219" width="14.44140625" style="357" customWidth="1"/>
    <col min="12220" max="12220" width="12.5546875" style="357" bestFit="1" customWidth="1"/>
    <col min="12221" max="12221" width="12.5546875" style="357" customWidth="1"/>
    <col min="12222" max="12222" width="11.109375" style="357" bestFit="1" customWidth="1"/>
    <col min="12223" max="12223" width="8.88671875" style="357"/>
    <col min="12224" max="12224" width="9.109375" style="357" customWidth="1"/>
    <col min="12225" max="12225" width="28.109375" style="357" customWidth="1"/>
    <col min="12226" max="12226" width="14.6640625" style="357" customWidth="1"/>
    <col min="12227" max="12227" width="12" style="357" bestFit="1" customWidth="1"/>
    <col min="12228" max="12228" width="13.109375" style="357" customWidth="1"/>
    <col min="12229" max="12232" width="8.88671875" style="357"/>
    <col min="12233" max="12234" width="12" style="357" bestFit="1" customWidth="1"/>
    <col min="12235" max="12470" width="8.88671875" style="357"/>
    <col min="12471" max="12471" width="68.44140625" style="357" customWidth="1"/>
    <col min="12472" max="12472" width="17.109375" style="357" customWidth="1"/>
    <col min="12473" max="12475" width="14.44140625" style="357" customWidth="1"/>
    <col min="12476" max="12476" width="12.5546875" style="357" bestFit="1" customWidth="1"/>
    <col min="12477" max="12477" width="12.5546875" style="357" customWidth="1"/>
    <col min="12478" max="12478" width="11.109375" style="357" bestFit="1" customWidth="1"/>
    <col min="12479" max="12479" width="8.88671875" style="357"/>
    <col min="12480" max="12480" width="9.109375" style="357" customWidth="1"/>
    <col min="12481" max="12481" width="28.109375" style="357" customWidth="1"/>
    <col min="12482" max="12482" width="14.6640625" style="357" customWidth="1"/>
    <col min="12483" max="12483" width="12" style="357" bestFit="1" customWidth="1"/>
    <col min="12484" max="12484" width="13.109375" style="357" customWidth="1"/>
    <col min="12485" max="12488" width="8.88671875" style="357"/>
    <col min="12489" max="12490" width="12" style="357" bestFit="1" customWidth="1"/>
    <col min="12491" max="12726" width="8.88671875" style="357"/>
    <col min="12727" max="12727" width="68.44140625" style="357" customWidth="1"/>
    <col min="12728" max="12728" width="17.109375" style="357" customWidth="1"/>
    <col min="12729" max="12731" width="14.44140625" style="357" customWidth="1"/>
    <col min="12732" max="12732" width="12.5546875" style="357" bestFit="1" customWidth="1"/>
    <col min="12733" max="12733" width="12.5546875" style="357" customWidth="1"/>
    <col min="12734" max="12734" width="11.109375" style="357" bestFit="1" customWidth="1"/>
    <col min="12735" max="12735" width="8.88671875" style="357"/>
    <col min="12736" max="12736" width="9.109375" style="357" customWidth="1"/>
    <col min="12737" max="12737" width="28.109375" style="357" customWidth="1"/>
    <col min="12738" max="12738" width="14.6640625" style="357" customWidth="1"/>
    <col min="12739" max="12739" width="12" style="357" bestFit="1" customWidth="1"/>
    <col min="12740" max="12740" width="13.109375" style="357" customWidth="1"/>
    <col min="12741" max="12744" width="8.88671875" style="357"/>
    <col min="12745" max="12746" width="12" style="357" bestFit="1" customWidth="1"/>
    <col min="12747" max="12982" width="8.88671875" style="357"/>
    <col min="12983" max="12983" width="68.44140625" style="357" customWidth="1"/>
    <col min="12984" max="12984" width="17.109375" style="357" customWidth="1"/>
    <col min="12985" max="12987" width="14.44140625" style="357" customWidth="1"/>
    <col min="12988" max="12988" width="12.5546875" style="357" bestFit="1" customWidth="1"/>
    <col min="12989" max="12989" width="12.5546875" style="357" customWidth="1"/>
    <col min="12990" max="12990" width="11.109375" style="357" bestFit="1" customWidth="1"/>
    <col min="12991" max="12991" width="8.88671875" style="357"/>
    <col min="12992" max="12992" width="9.109375" style="357" customWidth="1"/>
    <col min="12993" max="12993" width="28.109375" style="357" customWidth="1"/>
    <col min="12994" max="12994" width="14.6640625" style="357" customWidth="1"/>
    <col min="12995" max="12995" width="12" style="357" bestFit="1" customWidth="1"/>
    <col min="12996" max="12996" width="13.109375" style="357" customWidth="1"/>
    <col min="12997" max="13000" width="8.88671875" style="357"/>
    <col min="13001" max="13002" width="12" style="357" bestFit="1" customWidth="1"/>
    <col min="13003" max="13238" width="8.88671875" style="357"/>
    <col min="13239" max="13239" width="68.44140625" style="357" customWidth="1"/>
    <col min="13240" max="13240" width="17.109375" style="357" customWidth="1"/>
    <col min="13241" max="13243" width="14.44140625" style="357" customWidth="1"/>
    <col min="13244" max="13244" width="12.5546875" style="357" bestFit="1" customWidth="1"/>
    <col min="13245" max="13245" width="12.5546875" style="357" customWidth="1"/>
    <col min="13246" max="13246" width="11.109375" style="357" bestFit="1" customWidth="1"/>
    <col min="13247" max="13247" width="8.88671875" style="357"/>
    <col min="13248" max="13248" width="9.109375" style="357" customWidth="1"/>
    <col min="13249" max="13249" width="28.109375" style="357" customWidth="1"/>
    <col min="13250" max="13250" width="14.6640625" style="357" customWidth="1"/>
    <col min="13251" max="13251" width="12" style="357" bestFit="1" customWidth="1"/>
    <col min="13252" max="13252" width="13.109375" style="357" customWidth="1"/>
    <col min="13253" max="13256" width="8.88671875" style="357"/>
    <col min="13257" max="13258" width="12" style="357" bestFit="1" customWidth="1"/>
    <col min="13259" max="13494" width="8.88671875" style="357"/>
    <col min="13495" max="13495" width="68.44140625" style="357" customWidth="1"/>
    <col min="13496" max="13496" width="17.109375" style="357" customWidth="1"/>
    <col min="13497" max="13499" width="14.44140625" style="357" customWidth="1"/>
    <col min="13500" max="13500" width="12.5546875" style="357" bestFit="1" customWidth="1"/>
    <col min="13501" max="13501" width="12.5546875" style="357" customWidth="1"/>
    <col min="13502" max="13502" width="11.109375" style="357" bestFit="1" customWidth="1"/>
    <col min="13503" max="13503" width="8.88671875" style="357"/>
    <col min="13504" max="13504" width="9.109375" style="357" customWidth="1"/>
    <col min="13505" max="13505" width="28.109375" style="357" customWidth="1"/>
    <col min="13506" max="13506" width="14.6640625" style="357" customWidth="1"/>
    <col min="13507" max="13507" width="12" style="357" bestFit="1" customWidth="1"/>
    <col min="13508" max="13508" width="13.109375" style="357" customWidth="1"/>
    <col min="13509" max="13512" width="8.88671875" style="357"/>
    <col min="13513" max="13514" width="12" style="357" bestFit="1" customWidth="1"/>
    <col min="13515" max="13750" width="8.88671875" style="357"/>
    <col min="13751" max="13751" width="68.44140625" style="357" customWidth="1"/>
    <col min="13752" max="13752" width="17.109375" style="357" customWidth="1"/>
    <col min="13753" max="13755" width="14.44140625" style="357" customWidth="1"/>
    <col min="13756" max="13756" width="12.5546875" style="357" bestFit="1" customWidth="1"/>
    <col min="13757" max="13757" width="12.5546875" style="357" customWidth="1"/>
    <col min="13758" max="13758" width="11.109375" style="357" bestFit="1" customWidth="1"/>
    <col min="13759" max="13759" width="8.88671875" style="357"/>
    <col min="13760" max="13760" width="9.109375" style="357" customWidth="1"/>
    <col min="13761" max="13761" width="28.109375" style="357" customWidth="1"/>
    <col min="13762" max="13762" width="14.6640625" style="357" customWidth="1"/>
    <col min="13763" max="13763" width="12" style="357" bestFit="1" customWidth="1"/>
    <col min="13764" max="13764" width="13.109375" style="357" customWidth="1"/>
    <col min="13765" max="13768" width="8.88671875" style="357"/>
    <col min="13769" max="13770" width="12" style="357" bestFit="1" customWidth="1"/>
    <col min="13771" max="14006" width="8.88671875" style="357"/>
    <col min="14007" max="14007" width="68.44140625" style="357" customWidth="1"/>
    <col min="14008" max="14008" width="17.109375" style="357" customWidth="1"/>
    <col min="14009" max="14011" width="14.44140625" style="357" customWidth="1"/>
    <col min="14012" max="14012" width="12.5546875" style="357" bestFit="1" customWidth="1"/>
    <col min="14013" max="14013" width="12.5546875" style="357" customWidth="1"/>
    <col min="14014" max="14014" width="11.109375" style="357" bestFit="1" customWidth="1"/>
    <col min="14015" max="14015" width="8.88671875" style="357"/>
    <col min="14016" max="14016" width="9.109375" style="357" customWidth="1"/>
    <col min="14017" max="14017" width="28.109375" style="357" customWidth="1"/>
    <col min="14018" max="14018" width="14.6640625" style="357" customWidth="1"/>
    <col min="14019" max="14019" width="12" style="357" bestFit="1" customWidth="1"/>
    <col min="14020" max="14020" width="13.109375" style="357" customWidth="1"/>
    <col min="14021" max="14024" width="8.88671875" style="357"/>
    <col min="14025" max="14026" width="12" style="357" bestFit="1" customWidth="1"/>
    <col min="14027" max="14262" width="8.88671875" style="357"/>
    <col min="14263" max="14263" width="68.44140625" style="357" customWidth="1"/>
    <col min="14264" max="14264" width="17.109375" style="357" customWidth="1"/>
    <col min="14265" max="14267" width="14.44140625" style="357" customWidth="1"/>
    <col min="14268" max="14268" width="12.5546875" style="357" bestFit="1" customWidth="1"/>
    <col min="14269" max="14269" width="12.5546875" style="357" customWidth="1"/>
    <col min="14270" max="14270" width="11.109375" style="357" bestFit="1" customWidth="1"/>
    <col min="14271" max="14271" width="8.88671875" style="357"/>
    <col min="14272" max="14272" width="9.109375" style="357" customWidth="1"/>
    <col min="14273" max="14273" width="28.109375" style="357" customWidth="1"/>
    <col min="14274" max="14274" width="14.6640625" style="357" customWidth="1"/>
    <col min="14275" max="14275" width="12" style="357" bestFit="1" customWidth="1"/>
    <col min="14276" max="14276" width="13.109375" style="357" customWidth="1"/>
    <col min="14277" max="14280" width="8.88671875" style="357"/>
    <col min="14281" max="14282" width="12" style="357" bestFit="1" customWidth="1"/>
    <col min="14283" max="14518" width="8.88671875" style="357"/>
    <col min="14519" max="14519" width="68.44140625" style="357" customWidth="1"/>
    <col min="14520" max="14520" width="17.109375" style="357" customWidth="1"/>
    <col min="14521" max="14523" width="14.44140625" style="357" customWidth="1"/>
    <col min="14524" max="14524" width="12.5546875" style="357" bestFit="1" customWidth="1"/>
    <col min="14525" max="14525" width="12.5546875" style="357" customWidth="1"/>
    <col min="14526" max="14526" width="11.109375" style="357" bestFit="1" customWidth="1"/>
    <col min="14527" max="14527" width="8.88671875" style="357"/>
    <col min="14528" max="14528" width="9.109375" style="357" customWidth="1"/>
    <col min="14529" max="14529" width="28.109375" style="357" customWidth="1"/>
    <col min="14530" max="14530" width="14.6640625" style="357" customWidth="1"/>
    <col min="14531" max="14531" width="12" style="357" bestFit="1" customWidth="1"/>
    <col min="14532" max="14532" width="13.109375" style="357" customWidth="1"/>
    <col min="14533" max="14536" width="8.88671875" style="357"/>
    <col min="14537" max="14538" width="12" style="357" bestFit="1" customWidth="1"/>
    <col min="14539" max="14774" width="8.88671875" style="357"/>
    <col min="14775" max="14775" width="68.44140625" style="357" customWidth="1"/>
    <col min="14776" max="14776" width="17.109375" style="357" customWidth="1"/>
    <col min="14777" max="14779" width="14.44140625" style="357" customWidth="1"/>
    <col min="14780" max="14780" width="12.5546875" style="357" bestFit="1" customWidth="1"/>
    <col min="14781" max="14781" width="12.5546875" style="357" customWidth="1"/>
    <col min="14782" max="14782" width="11.109375" style="357" bestFit="1" customWidth="1"/>
    <col min="14783" max="14783" width="8.88671875" style="357"/>
    <col min="14784" max="14784" width="9.109375" style="357" customWidth="1"/>
    <col min="14785" max="14785" width="28.109375" style="357" customWidth="1"/>
    <col min="14786" max="14786" width="14.6640625" style="357" customWidth="1"/>
    <col min="14787" max="14787" width="12" style="357" bestFit="1" customWidth="1"/>
    <col min="14788" max="14788" width="13.109375" style="357" customWidth="1"/>
    <col min="14789" max="14792" width="8.88671875" style="357"/>
    <col min="14793" max="14794" width="12" style="357" bestFit="1" customWidth="1"/>
    <col min="14795" max="15030" width="8.88671875" style="357"/>
    <col min="15031" max="15031" width="68.44140625" style="357" customWidth="1"/>
    <col min="15032" max="15032" width="17.109375" style="357" customWidth="1"/>
    <col min="15033" max="15035" width="14.44140625" style="357" customWidth="1"/>
    <col min="15036" max="15036" width="12.5546875" style="357" bestFit="1" customWidth="1"/>
    <col min="15037" max="15037" width="12.5546875" style="357" customWidth="1"/>
    <col min="15038" max="15038" width="11.109375" style="357" bestFit="1" customWidth="1"/>
    <col min="15039" max="15039" width="8.88671875" style="357"/>
    <col min="15040" max="15040" width="9.109375" style="357" customWidth="1"/>
    <col min="15041" max="15041" width="28.109375" style="357" customWidth="1"/>
    <col min="15042" max="15042" width="14.6640625" style="357" customWidth="1"/>
    <col min="15043" max="15043" width="12" style="357" bestFit="1" customWidth="1"/>
    <col min="15044" max="15044" width="13.109375" style="357" customWidth="1"/>
    <col min="15045" max="15048" width="8.88671875" style="357"/>
    <col min="15049" max="15050" width="12" style="357" bestFit="1" customWidth="1"/>
    <col min="15051" max="15343" width="8.88671875" style="357"/>
    <col min="15344" max="16384" width="9.109375" style="357" customWidth="1"/>
  </cols>
  <sheetData>
    <row r="1" spans="1:9" x14ac:dyDescent="0.2">
      <c r="A1" s="355" t="s">
        <v>3</v>
      </c>
    </row>
    <row r="2" spans="1:9" ht="12.75" customHeight="1" x14ac:dyDescent="0.2">
      <c r="A2" s="358" t="s">
        <v>325</v>
      </c>
    </row>
    <row r="3" spans="1:9" x14ac:dyDescent="0.2">
      <c r="A3" s="146" t="s">
        <v>180</v>
      </c>
    </row>
    <row r="5" spans="1:9" ht="51" x14ac:dyDescent="0.2">
      <c r="A5" s="215" t="s">
        <v>5</v>
      </c>
      <c r="B5" s="215" t="s">
        <v>42</v>
      </c>
      <c r="C5" s="215" t="s">
        <v>364</v>
      </c>
      <c r="D5" s="216" t="s">
        <v>294</v>
      </c>
      <c r="E5" s="215" t="s">
        <v>106</v>
      </c>
      <c r="F5" s="215" t="s">
        <v>326</v>
      </c>
      <c r="G5" s="216" t="s">
        <v>107</v>
      </c>
      <c r="H5" s="215" t="s">
        <v>327</v>
      </c>
      <c r="I5" s="215" t="s">
        <v>328</v>
      </c>
    </row>
    <row r="6" spans="1:9" x14ac:dyDescent="0.2">
      <c r="A6" s="359">
        <v>1</v>
      </c>
      <c r="B6" s="359">
        <v>2</v>
      </c>
      <c r="C6" s="359">
        <v>3</v>
      </c>
      <c r="D6" s="359">
        <v>4</v>
      </c>
      <c r="E6" s="359">
        <v>5</v>
      </c>
      <c r="F6" s="359">
        <v>6</v>
      </c>
      <c r="G6" s="359">
        <v>7</v>
      </c>
      <c r="H6" s="359">
        <v>8</v>
      </c>
      <c r="I6" s="359">
        <v>9</v>
      </c>
    </row>
    <row r="7" spans="1:9" s="361" customFormat="1" ht="9" customHeight="1" x14ac:dyDescent="0.2">
      <c r="A7" s="428">
        <v>1</v>
      </c>
      <c r="B7" s="429" t="s">
        <v>225</v>
      </c>
      <c r="C7" s="428" t="s">
        <v>366</v>
      </c>
      <c r="D7" s="430">
        <v>802983.53</v>
      </c>
      <c r="E7" s="360">
        <v>2.9118461252245978E-4</v>
      </c>
      <c r="F7" s="360">
        <v>-0.15536800413678312</v>
      </c>
      <c r="G7" s="430">
        <v>25350.57</v>
      </c>
      <c r="H7" s="431">
        <v>13.0223</v>
      </c>
      <c r="I7" s="360">
        <v>2.5603559689947542E-2</v>
      </c>
    </row>
    <row r="8" spans="1:9" s="361" customFormat="1" x14ac:dyDescent="0.2">
      <c r="A8" s="428">
        <v>2</v>
      </c>
      <c r="B8" s="429" t="s">
        <v>367</v>
      </c>
      <c r="C8" s="428" t="s">
        <v>366</v>
      </c>
      <c r="D8" s="430">
        <v>74476296.540000007</v>
      </c>
      <c r="E8" s="360">
        <v>2.7007218379818714E-2</v>
      </c>
      <c r="F8" s="360">
        <v>-9.6813063399157795E-2</v>
      </c>
      <c r="G8" s="430">
        <v>-841481.99</v>
      </c>
      <c r="H8" s="431">
        <v>110.06270000000001</v>
      </c>
      <c r="I8" s="360">
        <v>-1.0074311602553787E-2</v>
      </c>
    </row>
    <row r="9" spans="1:9" s="361" customFormat="1" x14ac:dyDescent="0.2">
      <c r="A9" s="428">
        <v>3</v>
      </c>
      <c r="B9" s="429" t="s">
        <v>368</v>
      </c>
      <c r="C9" s="428" t="s">
        <v>366</v>
      </c>
      <c r="D9" s="430">
        <v>21915672.969999999</v>
      </c>
      <c r="E9" s="360">
        <v>7.9472448730528687E-3</v>
      </c>
      <c r="F9" s="360">
        <v>0.18550086048302111</v>
      </c>
      <c r="G9" s="430">
        <v>2445213.34</v>
      </c>
      <c r="H9" s="431">
        <v>121.44799999999999</v>
      </c>
      <c r="I9" s="360">
        <v>0.12789488702292462</v>
      </c>
    </row>
    <row r="10" spans="1:9" s="361" customFormat="1" x14ac:dyDescent="0.2">
      <c r="A10" s="428">
        <v>4</v>
      </c>
      <c r="B10" s="429" t="s">
        <v>227</v>
      </c>
      <c r="C10" s="428" t="s">
        <v>366</v>
      </c>
      <c r="D10" s="430">
        <v>23823910.84</v>
      </c>
      <c r="E10" s="360">
        <v>8.6392260706954077E-3</v>
      </c>
      <c r="F10" s="360">
        <v>0.15671060395060976</v>
      </c>
      <c r="G10" s="430">
        <v>437440.09</v>
      </c>
      <c r="H10" s="431">
        <v>95.868099999999998</v>
      </c>
      <c r="I10" s="360">
        <v>1.925667604445791E-2</v>
      </c>
    </row>
    <row r="11" spans="1:9" s="361" customFormat="1" x14ac:dyDescent="0.2">
      <c r="A11" s="428">
        <v>5</v>
      </c>
      <c r="B11" s="429" t="s">
        <v>228</v>
      </c>
      <c r="C11" s="428" t="s">
        <v>366</v>
      </c>
      <c r="D11" s="430">
        <v>2681222.66</v>
      </c>
      <c r="E11" s="360">
        <v>9.7228741583098082E-4</v>
      </c>
      <c r="F11" s="360">
        <v>0.40899578505090195</v>
      </c>
      <c r="G11" s="430" t="s">
        <v>369</v>
      </c>
      <c r="H11" s="431">
        <v>105.84350000000001</v>
      </c>
      <c r="I11" s="360">
        <v>0.12404413605238607</v>
      </c>
    </row>
    <row r="12" spans="1:9" s="361" customFormat="1" x14ac:dyDescent="0.2">
      <c r="A12" s="428">
        <v>6</v>
      </c>
      <c r="B12" s="429" t="s">
        <v>229</v>
      </c>
      <c r="C12" s="428" t="s">
        <v>366</v>
      </c>
      <c r="D12" s="430">
        <v>5275025.97</v>
      </c>
      <c r="E12" s="360">
        <v>1.9128740948402296E-3</v>
      </c>
      <c r="F12" s="360">
        <v>-0.22884715500734429</v>
      </c>
      <c r="G12" s="430" t="s">
        <v>369</v>
      </c>
      <c r="H12" s="431">
        <v>90.833100000000002</v>
      </c>
      <c r="I12" s="360">
        <v>4.2828048937180174E-3</v>
      </c>
    </row>
    <row r="13" spans="1:9" s="361" customFormat="1" x14ac:dyDescent="0.2">
      <c r="A13" s="428">
        <v>7</v>
      </c>
      <c r="B13" s="429" t="s">
        <v>230</v>
      </c>
      <c r="C13" s="428" t="s">
        <v>366</v>
      </c>
      <c r="D13" s="430">
        <v>3091888.95</v>
      </c>
      <c r="E13" s="360">
        <v>1.1212066651830643E-3</v>
      </c>
      <c r="F13" s="360">
        <v>-0.10119444560077596</v>
      </c>
      <c r="G13" s="430" t="s">
        <v>369</v>
      </c>
      <c r="H13" s="431">
        <v>97.053100000000001</v>
      </c>
      <c r="I13" s="360">
        <v>-1.3057111670252697E-3</v>
      </c>
    </row>
    <row r="14" spans="1:9" s="361" customFormat="1" x14ac:dyDescent="0.2">
      <c r="A14" s="428">
        <v>8</v>
      </c>
      <c r="B14" s="429" t="s">
        <v>231</v>
      </c>
      <c r="C14" s="428" t="s">
        <v>366</v>
      </c>
      <c r="D14" s="430">
        <v>9879239.1799999997</v>
      </c>
      <c r="E14" s="360">
        <v>3.5824924486869648E-3</v>
      </c>
      <c r="F14" s="360">
        <v>2.7073356079504135E-3</v>
      </c>
      <c r="G14" s="430">
        <v>56812.67</v>
      </c>
      <c r="H14" s="431">
        <v>102.9881</v>
      </c>
      <c r="I14" s="360">
        <v>5.7859626888072668E-3</v>
      </c>
    </row>
    <row r="15" spans="1:9" s="361" customFormat="1" x14ac:dyDescent="0.2">
      <c r="A15" s="428">
        <v>9</v>
      </c>
      <c r="B15" s="429" t="s">
        <v>370</v>
      </c>
      <c r="C15" s="428" t="s">
        <v>366</v>
      </c>
      <c r="D15" s="430">
        <v>5081673.26</v>
      </c>
      <c r="E15" s="360">
        <v>1.8427589158383421E-3</v>
      </c>
      <c r="F15" s="360">
        <v>4.111168947927236E-3</v>
      </c>
      <c r="G15" s="430">
        <v>35861.99</v>
      </c>
      <c r="H15" s="431">
        <v>101.1451</v>
      </c>
      <c r="I15" s="360">
        <v>7.1094649719696257E-3</v>
      </c>
    </row>
    <row r="16" spans="1:9" s="361" customFormat="1" x14ac:dyDescent="0.2">
      <c r="A16" s="428">
        <v>10</v>
      </c>
      <c r="B16" s="429" t="s">
        <v>371</v>
      </c>
      <c r="C16" s="428" t="s">
        <v>366</v>
      </c>
      <c r="D16" s="430">
        <v>9627201.6199999992</v>
      </c>
      <c r="E16" s="360">
        <v>3.4910964779007315E-3</v>
      </c>
      <c r="F16" s="360">
        <v>4.238303568496344E-2</v>
      </c>
      <c r="G16" s="430">
        <v>391439.67</v>
      </c>
      <c r="H16" s="431">
        <v>103.3867</v>
      </c>
      <c r="I16" s="360">
        <v>8.1031918071620579E-2</v>
      </c>
    </row>
    <row r="17" spans="1:9" s="361" customFormat="1" x14ac:dyDescent="0.2">
      <c r="A17" s="428">
        <v>11</v>
      </c>
      <c r="B17" s="429" t="s">
        <v>372</v>
      </c>
      <c r="C17" s="428" t="s">
        <v>366</v>
      </c>
      <c r="D17" s="430">
        <v>14968621.16</v>
      </c>
      <c r="E17" s="360">
        <v>5.42804676513115E-3</v>
      </c>
      <c r="F17" s="360">
        <v>7.8102141306582939E-4</v>
      </c>
      <c r="G17" s="430">
        <v>29801.39</v>
      </c>
      <c r="H17" s="431">
        <v>102.77070000000001</v>
      </c>
      <c r="I17" s="360">
        <v>1.9957123277509758E-3</v>
      </c>
    </row>
    <row r="18" spans="1:9" s="361" customFormat="1" x14ac:dyDescent="0.2">
      <c r="A18" s="428">
        <v>12</v>
      </c>
      <c r="B18" s="429" t="s">
        <v>373</v>
      </c>
      <c r="C18" s="428" t="s">
        <v>366</v>
      </c>
      <c r="D18" s="430">
        <v>2789018.44</v>
      </c>
      <c r="E18" s="360">
        <v>1.0113772243490412E-3</v>
      </c>
      <c r="F18" s="360">
        <v>1.2619622729283632E-3</v>
      </c>
      <c r="G18" s="430">
        <v>4955.41</v>
      </c>
      <c r="H18" s="431">
        <v>103.35339999999999</v>
      </c>
      <c r="I18" s="360">
        <v>1.7817649416915771E-3</v>
      </c>
    </row>
    <row r="19" spans="1:9" s="361" customFormat="1" x14ac:dyDescent="0.2">
      <c r="A19" s="428">
        <v>13</v>
      </c>
      <c r="B19" s="429" t="s">
        <v>374</v>
      </c>
      <c r="C19" s="428" t="s">
        <v>366</v>
      </c>
      <c r="D19" s="430">
        <v>14078542.220000001</v>
      </c>
      <c r="E19" s="360">
        <v>5.105278885622711E-3</v>
      </c>
      <c r="F19" s="360">
        <v>1.354878840935993E-3</v>
      </c>
      <c r="G19" s="430">
        <v>75260.83</v>
      </c>
      <c r="H19" s="431">
        <v>103.6778</v>
      </c>
      <c r="I19" s="360">
        <v>5.3736671386461765E-3</v>
      </c>
    </row>
    <row r="20" spans="1:9" s="361" customFormat="1" x14ac:dyDescent="0.2">
      <c r="A20" s="428">
        <v>14</v>
      </c>
      <c r="B20" s="429" t="s">
        <v>375</v>
      </c>
      <c r="C20" s="428" t="s">
        <v>366</v>
      </c>
      <c r="D20" s="430">
        <v>6083634.4000000004</v>
      </c>
      <c r="E20" s="360">
        <v>2.2060984557084342E-3</v>
      </c>
      <c r="F20" s="360">
        <v>5.1437323370048952E-3</v>
      </c>
      <c r="G20" s="430">
        <v>31132.45</v>
      </c>
      <c r="H20" s="431">
        <v>102.4346</v>
      </c>
      <c r="I20" s="360">
        <v>5.1440958756767685E-3</v>
      </c>
    </row>
    <row r="21" spans="1:9" s="361" customFormat="1" x14ac:dyDescent="0.2">
      <c r="A21" s="428">
        <v>15</v>
      </c>
      <c r="B21" s="429" t="s">
        <v>376</v>
      </c>
      <c r="C21" s="428" t="s">
        <v>366</v>
      </c>
      <c r="D21" s="430">
        <v>9080427.5199999996</v>
      </c>
      <c r="E21" s="360">
        <v>3.292820674602728E-3</v>
      </c>
      <c r="F21" s="360" t="s">
        <v>369</v>
      </c>
      <c r="G21" s="430">
        <v>95092.59</v>
      </c>
      <c r="H21" s="431">
        <v>100.7037</v>
      </c>
      <c r="I21" s="360" t="s">
        <v>369</v>
      </c>
    </row>
    <row r="22" spans="1:9" s="361" customFormat="1" x14ac:dyDescent="0.2">
      <c r="A22" s="428">
        <v>16</v>
      </c>
      <c r="B22" s="429" t="s">
        <v>377</v>
      </c>
      <c r="C22" s="428" t="s">
        <v>378</v>
      </c>
      <c r="D22" s="430">
        <v>125058646.79000001</v>
      </c>
      <c r="E22" s="360">
        <v>4.5349813847525997E-2</v>
      </c>
      <c r="F22" s="360" t="s">
        <v>369</v>
      </c>
      <c r="G22" s="430">
        <v>1023303.53</v>
      </c>
      <c r="H22" s="431">
        <v>101.02630000000001</v>
      </c>
      <c r="I22" s="360" t="s">
        <v>369</v>
      </c>
    </row>
    <row r="23" spans="1:9" s="361" customFormat="1" x14ac:dyDescent="0.2">
      <c r="A23" s="428"/>
      <c r="B23" s="429" t="s">
        <v>366</v>
      </c>
      <c r="C23" s="428" t="s">
        <v>379</v>
      </c>
      <c r="D23" s="430">
        <v>10589804.57</v>
      </c>
      <c r="E23" s="360">
        <v>3.8401636212937315E-3</v>
      </c>
      <c r="F23" s="360" t="s">
        <v>369</v>
      </c>
      <c r="G23" s="430"/>
      <c r="H23" s="431">
        <v>101.0497</v>
      </c>
      <c r="I23" s="360" t="s">
        <v>369</v>
      </c>
    </row>
    <row r="24" spans="1:9" s="361" customFormat="1" x14ac:dyDescent="0.2">
      <c r="A24" s="428"/>
      <c r="B24" s="429" t="s">
        <v>366</v>
      </c>
      <c r="C24" s="428" t="s">
        <v>380</v>
      </c>
      <c r="D24" s="430">
        <v>11444991.27</v>
      </c>
      <c r="E24" s="360">
        <v>4.1502785845157798E-3</v>
      </c>
      <c r="F24" s="360" t="s">
        <v>369</v>
      </c>
      <c r="G24" s="430"/>
      <c r="H24" s="431">
        <v>101.0611</v>
      </c>
      <c r="I24" s="360" t="s">
        <v>369</v>
      </c>
    </row>
    <row r="25" spans="1:9" s="361" customFormat="1" x14ac:dyDescent="0.2">
      <c r="A25" s="428"/>
      <c r="B25" s="429" t="s">
        <v>366</v>
      </c>
      <c r="C25" s="428" t="s">
        <v>381</v>
      </c>
      <c r="D25" s="430">
        <v>23620667.41</v>
      </c>
      <c r="E25" s="360">
        <v>8.5655242359737351E-3</v>
      </c>
      <c r="F25" s="360" t="s">
        <v>369</v>
      </c>
      <c r="G25" s="430"/>
      <c r="H25" s="431">
        <v>101.0637</v>
      </c>
      <c r="I25" s="360" t="s">
        <v>369</v>
      </c>
    </row>
    <row r="26" spans="1:9" s="361" customFormat="1" x14ac:dyDescent="0.2">
      <c r="A26" s="428">
        <v>17</v>
      </c>
      <c r="B26" s="429" t="s">
        <v>382</v>
      </c>
      <c r="C26" s="428" t="s">
        <v>366</v>
      </c>
      <c r="D26" s="430">
        <v>6821989.8099999996</v>
      </c>
      <c r="E26" s="360">
        <v>2.4738470781050996E-3</v>
      </c>
      <c r="F26" s="360" t="s">
        <v>369</v>
      </c>
      <c r="G26" s="430">
        <v>67100.039999999994</v>
      </c>
      <c r="H26" s="431">
        <v>100.26430000000001</v>
      </c>
      <c r="I26" s="360" t="s">
        <v>369</v>
      </c>
    </row>
    <row r="27" spans="1:9" s="361" customFormat="1" x14ac:dyDescent="0.2">
      <c r="A27" s="428">
        <v>18</v>
      </c>
      <c r="B27" s="429" t="s">
        <v>232</v>
      </c>
      <c r="C27" s="428" t="s">
        <v>366</v>
      </c>
      <c r="D27" s="430">
        <v>13056080.42</v>
      </c>
      <c r="E27" s="360">
        <v>4.7345052247332814E-3</v>
      </c>
      <c r="F27" s="360">
        <v>0.24461900020954969</v>
      </c>
      <c r="G27" s="430" t="s">
        <v>369</v>
      </c>
      <c r="H27" s="431">
        <v>147.30520000000001</v>
      </c>
      <c r="I27" s="360">
        <v>0.16279354236043564</v>
      </c>
    </row>
    <row r="28" spans="1:9" s="361" customFormat="1" x14ac:dyDescent="0.2">
      <c r="A28" s="428">
        <v>19</v>
      </c>
      <c r="B28" s="429" t="s">
        <v>383</v>
      </c>
      <c r="C28" s="428" t="s">
        <v>366</v>
      </c>
      <c r="D28" s="430">
        <v>13076753.060000001</v>
      </c>
      <c r="E28" s="360">
        <v>4.7420017105805267E-3</v>
      </c>
      <c r="F28" s="360">
        <v>-5.9633357886502384E-4</v>
      </c>
      <c r="G28" s="430">
        <v>159422.85999999999</v>
      </c>
      <c r="H28" s="431">
        <v>100.3571</v>
      </c>
      <c r="I28" s="360">
        <v>1.2261204396488479E-2</v>
      </c>
    </row>
    <row r="29" spans="1:9" s="361" customFormat="1" x14ac:dyDescent="0.2">
      <c r="A29" s="428">
        <v>20</v>
      </c>
      <c r="B29" s="429" t="s">
        <v>233</v>
      </c>
      <c r="C29" s="428" t="s">
        <v>366</v>
      </c>
      <c r="D29" s="430">
        <v>9040695.9700000007</v>
      </c>
      <c r="E29" s="360">
        <v>3.2784128871955988E-3</v>
      </c>
      <c r="F29" s="360">
        <v>4.667964796299726E-3</v>
      </c>
      <c r="G29" s="430">
        <v>247945.86</v>
      </c>
      <c r="H29" s="431">
        <v>103.8176</v>
      </c>
      <c r="I29" s="360">
        <v>2.7905378378204837E-2</v>
      </c>
    </row>
    <row r="30" spans="1:9" s="361" customFormat="1" x14ac:dyDescent="0.2">
      <c r="A30" s="428">
        <v>21</v>
      </c>
      <c r="B30" s="429" t="s">
        <v>234</v>
      </c>
      <c r="C30" s="428" t="s">
        <v>366</v>
      </c>
      <c r="D30" s="430">
        <v>57702188.229999997</v>
      </c>
      <c r="E30" s="360">
        <v>2.0924450743654215E-2</v>
      </c>
      <c r="F30" s="360">
        <v>-2.4689272952161237E-2</v>
      </c>
      <c r="G30" s="430">
        <v>-253188.47</v>
      </c>
      <c r="H30" s="431">
        <v>128.35659999999999</v>
      </c>
      <c r="I30" s="360">
        <v>-4.315420032776851E-3</v>
      </c>
    </row>
    <row r="31" spans="1:9" s="361" customFormat="1" x14ac:dyDescent="0.2">
      <c r="A31" s="428">
        <v>22</v>
      </c>
      <c r="B31" s="429" t="s">
        <v>384</v>
      </c>
      <c r="C31" s="428" t="s">
        <v>378</v>
      </c>
      <c r="D31" s="430">
        <v>154887453.38</v>
      </c>
      <c r="E31" s="360">
        <v>5.6166585505241742E-2</v>
      </c>
      <c r="F31" s="360">
        <v>8.5832915080267984</v>
      </c>
      <c r="G31" s="430">
        <v>1859049.66</v>
      </c>
      <c r="H31" s="431">
        <v>101.759</v>
      </c>
      <c r="I31" s="360">
        <v>1.6336856655743359E-2</v>
      </c>
    </row>
    <row r="32" spans="1:9" s="361" customFormat="1" x14ac:dyDescent="0.2">
      <c r="A32" s="428"/>
      <c r="B32" s="429" t="s">
        <v>366</v>
      </c>
      <c r="C32" s="428" t="s">
        <v>379</v>
      </c>
      <c r="D32" s="430">
        <v>22841350.620000001</v>
      </c>
      <c r="E32" s="360">
        <v>8.2829218549156872E-3</v>
      </c>
      <c r="F32" s="360">
        <v>36.894646944999778</v>
      </c>
      <c r="G32" s="430"/>
      <c r="H32" s="431">
        <v>101.78360000000001</v>
      </c>
      <c r="I32" s="360">
        <v>1.6554125248062324E-2</v>
      </c>
    </row>
    <row r="33" spans="1:9" s="361" customFormat="1" x14ac:dyDescent="0.2">
      <c r="A33" s="428"/>
      <c r="B33" s="429" t="s">
        <v>366</v>
      </c>
      <c r="C33" s="428" t="s">
        <v>380</v>
      </c>
      <c r="D33" s="430">
        <v>6442667.1399999997</v>
      </c>
      <c r="E33" s="360">
        <v>2.336293914735815E-3</v>
      </c>
      <c r="F33" s="360" t="s">
        <v>369</v>
      </c>
      <c r="G33" s="430"/>
      <c r="H33" s="431">
        <v>101.80410000000001</v>
      </c>
      <c r="I33" s="360" t="s">
        <v>369</v>
      </c>
    </row>
    <row r="34" spans="1:9" s="361" customFormat="1" x14ac:dyDescent="0.2">
      <c r="A34" s="428">
        <v>23</v>
      </c>
      <c r="B34" s="429" t="s">
        <v>235</v>
      </c>
      <c r="C34" s="428" t="s">
        <v>366</v>
      </c>
      <c r="D34" s="430">
        <v>49343735.189999998</v>
      </c>
      <c r="E34" s="360">
        <v>1.7893438501423574E-2</v>
      </c>
      <c r="F34" s="360">
        <v>-5.959244013702341E-2</v>
      </c>
      <c r="G34" s="430">
        <v>280753.96999999997</v>
      </c>
      <c r="H34" s="431">
        <v>114.6202</v>
      </c>
      <c r="I34" s="360">
        <v>5.595400830583408E-3</v>
      </c>
    </row>
    <row r="35" spans="1:9" s="361" customFormat="1" x14ac:dyDescent="0.2">
      <c r="A35" s="428">
        <v>24</v>
      </c>
      <c r="B35" s="429" t="s">
        <v>385</v>
      </c>
      <c r="C35" s="428" t="s">
        <v>366</v>
      </c>
      <c r="D35" s="430">
        <v>10897330.51</v>
      </c>
      <c r="E35" s="360">
        <v>3.9516812531429236E-3</v>
      </c>
      <c r="F35" s="360">
        <v>3.8831692194595709E-2</v>
      </c>
      <c r="G35" s="430">
        <v>455464.88</v>
      </c>
      <c r="H35" s="431">
        <v>105.727</v>
      </c>
      <c r="I35" s="360">
        <v>8.2142620777136299E-2</v>
      </c>
    </row>
    <row r="36" spans="1:9" s="361" customFormat="1" x14ac:dyDescent="0.2">
      <c r="A36" s="428">
        <v>25</v>
      </c>
      <c r="B36" s="429" t="s">
        <v>236</v>
      </c>
      <c r="C36" s="428" t="s">
        <v>366</v>
      </c>
      <c r="D36" s="430">
        <v>7920969.6900000004</v>
      </c>
      <c r="E36" s="360">
        <v>2.8723683659922618E-3</v>
      </c>
      <c r="F36" s="360">
        <v>0.29311778710533054</v>
      </c>
      <c r="G36" s="430">
        <v>489374.44</v>
      </c>
      <c r="H36" s="431">
        <v>104.1872</v>
      </c>
      <c r="I36" s="360">
        <v>0.11287099977940396</v>
      </c>
    </row>
    <row r="37" spans="1:9" s="361" customFormat="1" x14ac:dyDescent="0.2">
      <c r="A37" s="428">
        <v>26</v>
      </c>
      <c r="B37" s="429" t="s">
        <v>237</v>
      </c>
      <c r="C37" s="428" t="s">
        <v>366</v>
      </c>
      <c r="D37" s="430">
        <v>47787074.009999998</v>
      </c>
      <c r="E37" s="360">
        <v>1.7328948987514046E-2</v>
      </c>
      <c r="F37" s="360">
        <v>0.1755340985654297</v>
      </c>
      <c r="G37" s="430">
        <v>1927392.52</v>
      </c>
      <c r="H37" s="431">
        <v>146.3116</v>
      </c>
      <c r="I37" s="360">
        <v>8.3339831705197653E-2</v>
      </c>
    </row>
    <row r="38" spans="1:9" s="361" customFormat="1" x14ac:dyDescent="0.2">
      <c r="A38" s="428">
        <v>27</v>
      </c>
      <c r="B38" s="429" t="s">
        <v>238</v>
      </c>
      <c r="C38" s="428" t="s">
        <v>366</v>
      </c>
      <c r="D38" s="430">
        <v>99539845.420000002</v>
      </c>
      <c r="E38" s="360">
        <v>3.609597237837274E-2</v>
      </c>
      <c r="F38" s="360">
        <v>0.35743982274523806</v>
      </c>
      <c r="G38" s="430">
        <v>11108847.18</v>
      </c>
      <c r="H38" s="431">
        <v>20.095199999999998</v>
      </c>
      <c r="I38" s="360">
        <v>0.13923460081350436</v>
      </c>
    </row>
    <row r="39" spans="1:9" s="361" customFormat="1" x14ac:dyDescent="0.2">
      <c r="A39" s="428">
        <v>28</v>
      </c>
      <c r="B39" s="429" t="s">
        <v>386</v>
      </c>
      <c r="C39" s="428" t="s">
        <v>366</v>
      </c>
      <c r="D39" s="430">
        <v>15340974.130000001</v>
      </c>
      <c r="E39" s="360">
        <v>5.5630725175161806E-3</v>
      </c>
      <c r="F39" s="360">
        <v>0.3450145175672516</v>
      </c>
      <c r="G39" s="430">
        <v>1659321.17</v>
      </c>
      <c r="H39" s="431">
        <v>119.5043</v>
      </c>
      <c r="I39" s="360">
        <v>0.13695825158082386</v>
      </c>
    </row>
    <row r="40" spans="1:9" s="361" customFormat="1" x14ac:dyDescent="0.2">
      <c r="A40" s="428">
        <v>29</v>
      </c>
      <c r="B40" s="429" t="s">
        <v>239</v>
      </c>
      <c r="C40" s="428" t="s">
        <v>366</v>
      </c>
      <c r="D40" s="430">
        <v>38996676.520000003</v>
      </c>
      <c r="E40" s="360">
        <v>1.4141301431350535E-2</v>
      </c>
      <c r="F40" s="360">
        <v>-8.3473328575292674E-2</v>
      </c>
      <c r="G40" s="430">
        <v>603602.78</v>
      </c>
      <c r="H40" s="431">
        <v>102.11450000000001</v>
      </c>
      <c r="I40" s="360">
        <v>1.5010803914525361E-2</v>
      </c>
    </row>
    <row r="41" spans="1:9" s="361" customFormat="1" x14ac:dyDescent="0.2">
      <c r="A41" s="428">
        <v>30</v>
      </c>
      <c r="B41" s="429" t="s">
        <v>240</v>
      </c>
      <c r="C41" s="428" t="s">
        <v>366</v>
      </c>
      <c r="D41" s="430">
        <v>21362837.460000001</v>
      </c>
      <c r="E41" s="360">
        <v>7.746771030497211E-3</v>
      </c>
      <c r="F41" s="360">
        <v>-3.8718222281922461E-2</v>
      </c>
      <c r="G41" s="430">
        <v>-1362.41</v>
      </c>
      <c r="H41" s="431">
        <v>108.4979</v>
      </c>
      <c r="I41" s="360">
        <v>1.2515497877574333E-4</v>
      </c>
    </row>
    <row r="42" spans="1:9" s="361" customFormat="1" x14ac:dyDescent="0.2">
      <c r="A42" s="428">
        <v>31</v>
      </c>
      <c r="B42" s="429" t="s">
        <v>241</v>
      </c>
      <c r="C42" s="428" t="s">
        <v>366</v>
      </c>
      <c r="D42" s="430">
        <v>60281875.030000001</v>
      </c>
      <c r="E42" s="360">
        <v>2.1859918375583483E-2</v>
      </c>
      <c r="F42" s="360">
        <v>4.3243023137954556E-2</v>
      </c>
      <c r="G42" s="430">
        <v>4216284.55</v>
      </c>
      <c r="H42" s="431">
        <v>20.310199999999998</v>
      </c>
      <c r="I42" s="360">
        <v>7.4103409710856161E-2</v>
      </c>
    </row>
    <row r="43" spans="1:9" s="361" customFormat="1" x14ac:dyDescent="0.2">
      <c r="A43" s="428">
        <v>32</v>
      </c>
      <c r="B43" s="429" t="s">
        <v>387</v>
      </c>
      <c r="C43" s="428" t="s">
        <v>366</v>
      </c>
      <c r="D43" s="430">
        <v>3122141.43</v>
      </c>
      <c r="E43" s="360">
        <v>1.1321770728409191E-3</v>
      </c>
      <c r="F43" s="360">
        <v>-8.7142953215309724E-2</v>
      </c>
      <c r="G43" s="430">
        <v>59518.97</v>
      </c>
      <c r="H43" s="431">
        <v>99.197400000000002</v>
      </c>
      <c r="I43" s="360">
        <v>1.901025267212697E-2</v>
      </c>
    </row>
    <row r="44" spans="1:9" s="361" customFormat="1" x14ac:dyDescent="0.2">
      <c r="A44" s="428">
        <v>33</v>
      </c>
      <c r="B44" s="429" t="s">
        <v>242</v>
      </c>
      <c r="C44" s="428" t="s">
        <v>366</v>
      </c>
      <c r="D44" s="430">
        <v>3242150.33</v>
      </c>
      <c r="E44" s="360">
        <v>1.175695705216538E-3</v>
      </c>
      <c r="F44" s="360">
        <v>-7.4831400549226768E-2</v>
      </c>
      <c r="G44" s="430">
        <v>33512.730000000003</v>
      </c>
      <c r="H44" s="431">
        <v>96.2654</v>
      </c>
      <c r="I44" s="360">
        <v>9.6782702641509122E-3</v>
      </c>
    </row>
    <row r="45" spans="1:9" s="361" customFormat="1" x14ac:dyDescent="0.2">
      <c r="A45" s="428">
        <v>34</v>
      </c>
      <c r="B45" s="429" t="s">
        <v>243</v>
      </c>
      <c r="C45" s="428" t="s">
        <v>366</v>
      </c>
      <c r="D45" s="430">
        <v>74117515.579999998</v>
      </c>
      <c r="E45" s="360">
        <v>2.687711422336355E-2</v>
      </c>
      <c r="F45" s="360">
        <v>-1.6274063784185114E-2</v>
      </c>
      <c r="G45" s="430">
        <v>875789.26</v>
      </c>
      <c r="H45" s="431">
        <v>19.3048</v>
      </c>
      <c r="I45" s="360">
        <v>1.1793395189661826E-2</v>
      </c>
    </row>
    <row r="46" spans="1:9" s="361" customFormat="1" x14ac:dyDescent="0.2">
      <c r="A46" s="428">
        <v>35</v>
      </c>
      <c r="B46" s="429" t="s">
        <v>244</v>
      </c>
      <c r="C46" s="428" t="s">
        <v>366</v>
      </c>
      <c r="D46" s="430">
        <v>17898509.629999999</v>
      </c>
      <c r="E46" s="360">
        <v>6.4905074595254329E-3</v>
      </c>
      <c r="F46" s="360">
        <v>-9.016210772465446E-3</v>
      </c>
      <c r="G46" s="430">
        <v>38722.080000000002</v>
      </c>
      <c r="H46" s="431">
        <v>102.02979999999999</v>
      </c>
      <c r="I46" s="360">
        <v>2.1864945003657876E-3</v>
      </c>
    </row>
    <row r="47" spans="1:9" s="361" customFormat="1" x14ac:dyDescent="0.2">
      <c r="A47" s="428">
        <v>36</v>
      </c>
      <c r="B47" s="429" t="s">
        <v>388</v>
      </c>
      <c r="C47" s="428" t="s">
        <v>366</v>
      </c>
      <c r="D47" s="430">
        <v>4147113.48</v>
      </c>
      <c r="E47" s="360">
        <v>1.5038610216083382E-3</v>
      </c>
      <c r="F47" s="360">
        <v>-1.7749042548241761E-2</v>
      </c>
      <c r="G47" s="430">
        <v>7118.44</v>
      </c>
      <c r="H47" s="431">
        <v>102.9355</v>
      </c>
      <c r="I47" s="360">
        <v>1.7553162129615441E-3</v>
      </c>
    </row>
    <row r="48" spans="1:9" s="361" customFormat="1" x14ac:dyDescent="0.2">
      <c r="A48" s="428">
        <v>37</v>
      </c>
      <c r="B48" s="429" t="s">
        <v>389</v>
      </c>
      <c r="C48" s="428" t="s">
        <v>366</v>
      </c>
      <c r="D48" s="430">
        <v>25726365.870000001</v>
      </c>
      <c r="E48" s="360">
        <v>9.3291102464666785E-3</v>
      </c>
      <c r="F48" s="360">
        <v>-6.4372297060327397E-4</v>
      </c>
      <c r="G48" s="430">
        <v>260037.24</v>
      </c>
      <c r="H48" s="431">
        <v>102.872</v>
      </c>
      <c r="I48" s="360">
        <v>1.0158956721690204E-2</v>
      </c>
    </row>
    <row r="49" spans="1:9" s="361" customFormat="1" x14ac:dyDescent="0.2">
      <c r="A49" s="428">
        <v>38</v>
      </c>
      <c r="B49" s="429" t="s">
        <v>390</v>
      </c>
      <c r="C49" s="428" t="s">
        <v>366</v>
      </c>
      <c r="D49" s="430">
        <v>31479983.239999998</v>
      </c>
      <c r="E49" s="360">
        <v>1.141553516291041E-2</v>
      </c>
      <c r="F49" s="360">
        <v>5.1868212829471233E-4</v>
      </c>
      <c r="G49" s="430">
        <v>235579.22</v>
      </c>
      <c r="H49" s="431">
        <v>102.3927</v>
      </c>
      <c r="I49" s="360">
        <v>7.5234978091724969E-3</v>
      </c>
    </row>
    <row r="50" spans="1:9" s="361" customFormat="1" x14ac:dyDescent="0.2">
      <c r="A50" s="428">
        <v>39</v>
      </c>
      <c r="B50" s="429" t="s">
        <v>391</v>
      </c>
      <c r="C50" s="428" t="s">
        <v>366</v>
      </c>
      <c r="D50" s="430">
        <v>25548596.82</v>
      </c>
      <c r="E50" s="360">
        <v>9.2646461447649462E-3</v>
      </c>
      <c r="F50" s="360" t="s">
        <v>369</v>
      </c>
      <c r="G50" s="430">
        <v>81687.58</v>
      </c>
      <c r="H50" s="431">
        <v>102.77290000000001</v>
      </c>
      <c r="I50" s="360" t="s">
        <v>369</v>
      </c>
    </row>
    <row r="51" spans="1:9" s="361" customFormat="1" x14ac:dyDescent="0.2">
      <c r="A51" s="428">
        <v>40</v>
      </c>
      <c r="B51" s="429" t="s">
        <v>392</v>
      </c>
      <c r="C51" s="428" t="s">
        <v>366</v>
      </c>
      <c r="D51" s="430">
        <v>13945205.560000001</v>
      </c>
      <c r="E51" s="360">
        <v>5.0569272292977805E-3</v>
      </c>
      <c r="F51" s="360">
        <v>-0.45795288777005655</v>
      </c>
      <c r="G51" s="430">
        <v>30354.68</v>
      </c>
      <c r="H51" s="431">
        <v>100.589</v>
      </c>
      <c r="I51" s="360">
        <v>-2.0065352544466508E-2</v>
      </c>
    </row>
    <row r="52" spans="1:9" s="361" customFormat="1" x14ac:dyDescent="0.2">
      <c r="A52" s="428">
        <v>41</v>
      </c>
      <c r="B52" s="429" t="s">
        <v>245</v>
      </c>
      <c r="C52" s="428" t="s">
        <v>366</v>
      </c>
      <c r="D52" s="430">
        <v>18319284.98</v>
      </c>
      <c r="E52" s="360">
        <v>6.6430925408766687E-3</v>
      </c>
      <c r="F52" s="360">
        <v>-6.1697259463723061E-3</v>
      </c>
      <c r="G52" s="430">
        <v>1720.36</v>
      </c>
      <c r="H52" s="431">
        <v>104.2697</v>
      </c>
      <c r="I52" s="360">
        <v>1.1169747010919551E-4</v>
      </c>
    </row>
    <row r="53" spans="1:9" s="361" customFormat="1" x14ac:dyDescent="0.2">
      <c r="A53" s="428">
        <v>42</v>
      </c>
      <c r="B53" s="429" t="s">
        <v>246</v>
      </c>
      <c r="C53" s="428" t="s">
        <v>366</v>
      </c>
      <c r="D53" s="430">
        <v>6921547.5099999998</v>
      </c>
      <c r="E53" s="360">
        <v>2.5099495250608017E-3</v>
      </c>
      <c r="F53" s="360">
        <v>-8.8886051520167143E-3</v>
      </c>
      <c r="G53" s="430">
        <v>-9932.1200000000008</v>
      </c>
      <c r="H53" s="431">
        <v>106.4855</v>
      </c>
      <c r="I53" s="360">
        <v>-1.4174363340663243E-3</v>
      </c>
    </row>
    <row r="54" spans="1:9" s="361" customFormat="1" x14ac:dyDescent="0.2">
      <c r="A54" s="428">
        <v>43</v>
      </c>
      <c r="B54" s="429" t="s">
        <v>393</v>
      </c>
      <c r="C54" s="428" t="s">
        <v>366</v>
      </c>
      <c r="D54" s="430">
        <v>21920899.629999999</v>
      </c>
      <c r="E54" s="360">
        <v>7.9491402082746097E-3</v>
      </c>
      <c r="F54" s="360">
        <v>-9.5424141677538689E-3</v>
      </c>
      <c r="G54" s="430">
        <v>-35439.69</v>
      </c>
      <c r="H54" s="431">
        <v>101.46850000000001</v>
      </c>
      <c r="I54" s="360">
        <v>-1.5841652815457019E-3</v>
      </c>
    </row>
    <row r="55" spans="1:9" s="361" customFormat="1" x14ac:dyDescent="0.2">
      <c r="A55" s="428">
        <v>44</v>
      </c>
      <c r="B55" s="429" t="s">
        <v>226</v>
      </c>
      <c r="C55" s="428" t="s">
        <v>366</v>
      </c>
      <c r="D55" s="430">
        <v>13433140.07</v>
      </c>
      <c r="E55" s="360">
        <v>4.8712377528376928E-3</v>
      </c>
      <c r="F55" s="360">
        <v>0.25851214728254679</v>
      </c>
      <c r="G55" s="430">
        <v>1662230</v>
      </c>
      <c r="H55" s="431">
        <v>31.066700000000001</v>
      </c>
      <c r="I55" s="360">
        <v>0.14970610666067752</v>
      </c>
    </row>
    <row r="56" spans="1:9" s="361" customFormat="1" x14ac:dyDescent="0.2">
      <c r="A56" s="428">
        <v>45</v>
      </c>
      <c r="B56" s="429" t="s">
        <v>394</v>
      </c>
      <c r="C56" s="428" t="s">
        <v>366</v>
      </c>
      <c r="D56" s="430">
        <v>655221.48</v>
      </c>
      <c r="E56" s="360">
        <v>2.3760190046512238E-4</v>
      </c>
      <c r="F56" s="360">
        <v>0.56147032531439889</v>
      </c>
      <c r="G56" s="430">
        <v>69426</v>
      </c>
      <c r="H56" s="431">
        <v>29.328499999999998</v>
      </c>
      <c r="I56" s="360">
        <v>0.15780008910057886</v>
      </c>
    </row>
    <row r="57" spans="1:9" s="361" customFormat="1" x14ac:dyDescent="0.2">
      <c r="A57" s="428">
        <v>46</v>
      </c>
      <c r="B57" s="429" t="s">
        <v>395</v>
      </c>
      <c r="C57" s="428" t="s">
        <v>366</v>
      </c>
      <c r="D57" s="430">
        <v>5609238.7800000003</v>
      </c>
      <c r="E57" s="360">
        <v>2.0340691429875965E-3</v>
      </c>
      <c r="F57" s="360">
        <v>-3.417701614261609E-2</v>
      </c>
      <c r="G57" s="430">
        <v>59580.7</v>
      </c>
      <c r="H57" s="431">
        <v>104.46299999999999</v>
      </c>
      <c r="I57" s="360">
        <v>1.0730383586243564E-2</v>
      </c>
    </row>
    <row r="58" spans="1:9" s="361" customFormat="1" x14ac:dyDescent="0.2">
      <c r="A58" s="428">
        <v>47</v>
      </c>
      <c r="B58" s="429" t="s">
        <v>396</v>
      </c>
      <c r="C58" s="428" t="s">
        <v>366</v>
      </c>
      <c r="D58" s="430">
        <v>5143427.59</v>
      </c>
      <c r="E58" s="360">
        <v>1.8651527881667497E-3</v>
      </c>
      <c r="F58" s="360">
        <v>0.1730063281201342</v>
      </c>
      <c r="G58" s="430">
        <v>601509.36</v>
      </c>
      <c r="H58" s="431">
        <v>22.469799999999999</v>
      </c>
      <c r="I58" s="360">
        <v>0.13538669172681028</v>
      </c>
    </row>
    <row r="59" spans="1:9" s="361" customFormat="1" x14ac:dyDescent="0.2">
      <c r="A59" s="428">
        <v>48</v>
      </c>
      <c r="B59" s="429" t="s">
        <v>397</v>
      </c>
      <c r="C59" s="428" t="s">
        <v>366</v>
      </c>
      <c r="D59" s="430">
        <v>13787729.960000001</v>
      </c>
      <c r="E59" s="360">
        <v>4.999822108389832E-3</v>
      </c>
      <c r="F59" s="360">
        <v>9.4145750951699136E-2</v>
      </c>
      <c r="G59" s="430">
        <v>1100999.1000000001</v>
      </c>
      <c r="H59" s="431">
        <v>19.4438</v>
      </c>
      <c r="I59" s="360">
        <v>8.7114340803035484E-2</v>
      </c>
    </row>
    <row r="60" spans="1:9" s="361" customFormat="1" x14ac:dyDescent="0.2">
      <c r="A60" s="428">
        <v>49</v>
      </c>
      <c r="B60" s="429" t="s">
        <v>398</v>
      </c>
      <c r="C60" s="428" t="s">
        <v>366</v>
      </c>
      <c r="D60" s="430">
        <v>7384793.5700000003</v>
      </c>
      <c r="E60" s="360">
        <v>2.6779356909584465E-3</v>
      </c>
      <c r="F60" s="360">
        <v>0.29683098347985554</v>
      </c>
      <c r="G60" s="430">
        <v>64650</v>
      </c>
      <c r="H60" s="431">
        <v>18.886900000000001</v>
      </c>
      <c r="I60" s="360">
        <v>1.0143593205980794E-2</v>
      </c>
    </row>
    <row r="61" spans="1:9" s="361" customFormat="1" x14ac:dyDescent="0.2">
      <c r="A61" s="428">
        <v>50</v>
      </c>
      <c r="B61" s="429" t="s">
        <v>399</v>
      </c>
      <c r="C61" s="428" t="s">
        <v>366</v>
      </c>
      <c r="D61" s="430">
        <v>11933894.74</v>
      </c>
      <c r="E61" s="360">
        <v>4.3275688553048161E-3</v>
      </c>
      <c r="F61" s="360">
        <v>-9.5551227271150174E-2</v>
      </c>
      <c r="G61" s="430">
        <v>-30575.3</v>
      </c>
      <c r="H61" s="431">
        <v>162.2105</v>
      </c>
      <c r="I61" s="360">
        <v>-2.3133964253634343E-3</v>
      </c>
    </row>
    <row r="62" spans="1:9" s="361" customFormat="1" x14ac:dyDescent="0.2">
      <c r="A62" s="428">
        <v>51</v>
      </c>
      <c r="B62" s="429" t="s">
        <v>247</v>
      </c>
      <c r="C62" s="428" t="s">
        <v>378</v>
      </c>
      <c r="D62" s="430">
        <v>12605030.92</v>
      </c>
      <c r="E62" s="360">
        <v>4.5709418775673073E-3</v>
      </c>
      <c r="F62" s="360">
        <v>0.39382813460343102</v>
      </c>
      <c r="G62" s="430">
        <v>630165.48</v>
      </c>
      <c r="H62" s="431">
        <v>17.209499999999998</v>
      </c>
      <c r="I62" s="360">
        <v>3.7604456824512411E-2</v>
      </c>
    </row>
    <row r="63" spans="1:9" s="361" customFormat="1" x14ac:dyDescent="0.2">
      <c r="A63" s="428"/>
      <c r="B63" s="429" t="s">
        <v>366</v>
      </c>
      <c r="C63" s="428" t="s">
        <v>379</v>
      </c>
      <c r="D63" s="430">
        <v>7002407.4299999997</v>
      </c>
      <c r="E63" s="360">
        <v>2.5392716264416321E-3</v>
      </c>
      <c r="F63" s="360">
        <v>0.22015411772089036</v>
      </c>
      <c r="G63" s="430"/>
      <c r="H63" s="431">
        <v>16.551100000000002</v>
      </c>
      <c r="I63" s="360">
        <v>3.5084208353919122E-2</v>
      </c>
    </row>
    <row r="64" spans="1:9" s="361" customFormat="1" x14ac:dyDescent="0.2">
      <c r="A64" s="428"/>
      <c r="B64" s="429" t="s">
        <v>366</v>
      </c>
      <c r="C64" s="428" t="s">
        <v>380</v>
      </c>
      <c r="D64" s="430">
        <v>1139808.19</v>
      </c>
      <c r="E64" s="360">
        <v>4.1332679159070194E-4</v>
      </c>
      <c r="F64" s="360">
        <v>0.89361951189720079</v>
      </c>
      <c r="G64" s="430"/>
      <c r="H64" s="431">
        <v>17.1082</v>
      </c>
      <c r="I64" s="360">
        <v>3.885016152145937E-2</v>
      </c>
    </row>
    <row r="65" spans="1:9" s="361" customFormat="1" x14ac:dyDescent="0.2">
      <c r="A65" s="428">
        <v>52</v>
      </c>
      <c r="B65" s="429" t="s">
        <v>400</v>
      </c>
      <c r="C65" s="428" t="s">
        <v>378</v>
      </c>
      <c r="D65" s="430">
        <v>8217216.8799999999</v>
      </c>
      <c r="E65" s="360">
        <v>2.9797960030585129E-3</v>
      </c>
      <c r="F65" s="360" t="s">
        <v>369</v>
      </c>
      <c r="G65" s="430">
        <v>1715299.8</v>
      </c>
      <c r="H65" s="431">
        <v>15.5665</v>
      </c>
      <c r="I65" s="360">
        <v>0.23757081992350004</v>
      </c>
    </row>
    <row r="66" spans="1:9" s="361" customFormat="1" ht="14.4" x14ac:dyDescent="0.3">
      <c r="A66" s="432"/>
      <c r="B66" s="429" t="s">
        <v>366</v>
      </c>
      <c r="C66" s="428" t="s">
        <v>379</v>
      </c>
      <c r="D66" s="430">
        <v>3986970.67</v>
      </c>
      <c r="E66" s="360">
        <v>1.4457886946726811E-3</v>
      </c>
      <c r="F66" s="360" t="s">
        <v>369</v>
      </c>
      <c r="G66" s="430"/>
      <c r="H66" s="431">
        <v>77.478200000000001</v>
      </c>
      <c r="I66" s="360" t="s">
        <v>369</v>
      </c>
    </row>
    <row r="67" spans="1:9" s="361" customFormat="1" x14ac:dyDescent="0.2">
      <c r="A67" s="428">
        <v>53</v>
      </c>
      <c r="B67" s="429" t="s">
        <v>401</v>
      </c>
      <c r="C67" s="428" t="s">
        <v>378</v>
      </c>
      <c r="D67" s="430">
        <v>6618745.1399999997</v>
      </c>
      <c r="E67" s="360">
        <v>2.4001447937242416E-3</v>
      </c>
      <c r="F67" s="360">
        <v>1.5997319651771122</v>
      </c>
      <c r="G67" s="430">
        <v>13851.66</v>
      </c>
      <c r="H67" s="431">
        <v>219.73670000000001</v>
      </c>
      <c r="I67" s="360">
        <v>2.0320022107600533E-3</v>
      </c>
    </row>
    <row r="68" spans="1:9" s="361" customFormat="1" x14ac:dyDescent="0.2">
      <c r="A68" s="428"/>
      <c r="B68" s="429" t="s">
        <v>366</v>
      </c>
      <c r="C68" s="428" t="s">
        <v>379</v>
      </c>
      <c r="D68" s="430">
        <v>5694569.5700000003</v>
      </c>
      <c r="E68" s="360">
        <v>2.065012508690733E-3</v>
      </c>
      <c r="F68" s="360">
        <v>-0.1456301334283614</v>
      </c>
      <c r="G68" s="430"/>
      <c r="H68" s="431">
        <v>209.69540000000001</v>
      </c>
      <c r="I68" s="360">
        <v>-4.1614489660013465E-4</v>
      </c>
    </row>
    <row r="69" spans="1:9" s="361" customFormat="1" x14ac:dyDescent="0.2">
      <c r="A69" s="428"/>
      <c r="B69" s="429" t="s">
        <v>366</v>
      </c>
      <c r="C69" s="428" t="s">
        <v>380</v>
      </c>
      <c r="D69" s="430">
        <v>672057.46</v>
      </c>
      <c r="E69" s="360">
        <v>2.4370710453168134E-4</v>
      </c>
      <c r="F69" s="360">
        <v>0.86148023993476897</v>
      </c>
      <c r="G69" s="430"/>
      <c r="H69" s="431">
        <v>214.73490000000001</v>
      </c>
      <c r="I69" s="360">
        <v>3.2990887207704489E-3</v>
      </c>
    </row>
    <row r="70" spans="1:9" s="361" customFormat="1" x14ac:dyDescent="0.2">
      <c r="A70" s="428">
        <v>54</v>
      </c>
      <c r="B70" s="429" t="s">
        <v>251</v>
      </c>
      <c r="C70" s="428" t="s">
        <v>378</v>
      </c>
      <c r="D70" s="430">
        <v>4477075.07</v>
      </c>
      <c r="E70" s="360">
        <v>1.6235144567559368E-3</v>
      </c>
      <c r="F70" s="360">
        <v>0.101619404650093</v>
      </c>
      <c r="G70" s="430">
        <v>443879.78</v>
      </c>
      <c r="H70" s="431">
        <v>23.041</v>
      </c>
      <c r="I70" s="360">
        <v>0.11287673879443583</v>
      </c>
    </row>
    <row r="71" spans="1:9" s="361" customFormat="1" x14ac:dyDescent="0.2">
      <c r="A71" s="428"/>
      <c r="B71" s="429" t="s">
        <v>366</v>
      </c>
      <c r="C71" s="428" t="s">
        <v>379</v>
      </c>
      <c r="D71" s="430">
        <v>38657.040000000001</v>
      </c>
      <c r="E71" s="360">
        <v>1.4018139592060161E-5</v>
      </c>
      <c r="F71" s="360">
        <v>-0.31620875265334325</v>
      </c>
      <c r="G71" s="430"/>
      <c r="H71" s="431">
        <v>23.037600000000001</v>
      </c>
      <c r="I71" s="360">
        <v>0.11289527839772751</v>
      </c>
    </row>
    <row r="72" spans="1:9" s="361" customFormat="1" x14ac:dyDescent="0.2">
      <c r="A72" s="428">
        <v>55</v>
      </c>
      <c r="B72" s="429" t="s">
        <v>402</v>
      </c>
      <c r="C72" s="428" t="s">
        <v>378</v>
      </c>
      <c r="D72" s="430">
        <v>1279841.8600000001</v>
      </c>
      <c r="E72" s="360">
        <v>4.6410697376834644E-4</v>
      </c>
      <c r="F72" s="360">
        <v>-5.4715589968061112E-2</v>
      </c>
      <c r="G72" s="430">
        <v>97623.72</v>
      </c>
      <c r="H72" s="431">
        <v>111.93089999999999</v>
      </c>
      <c r="I72" s="360">
        <v>0.1160387770245781</v>
      </c>
    </row>
    <row r="73" spans="1:9" s="361" customFormat="1" x14ac:dyDescent="0.2">
      <c r="A73" s="428"/>
      <c r="B73" s="429" t="s">
        <v>366</v>
      </c>
      <c r="C73" s="428" t="s">
        <v>379</v>
      </c>
      <c r="D73" s="430">
        <v>0</v>
      </c>
      <c r="E73" s="360">
        <v>0</v>
      </c>
      <c r="F73" s="360" t="s">
        <v>369</v>
      </c>
      <c r="G73" s="430" t="s">
        <v>369</v>
      </c>
      <c r="H73" s="431">
        <v>0</v>
      </c>
      <c r="I73" s="360" t="s">
        <v>369</v>
      </c>
    </row>
    <row r="74" spans="1:9" s="361" customFormat="1" x14ac:dyDescent="0.2">
      <c r="A74" s="428"/>
      <c r="B74" s="429" t="s">
        <v>366</v>
      </c>
      <c r="C74" s="428" t="s">
        <v>380</v>
      </c>
      <c r="D74" s="430">
        <v>0</v>
      </c>
      <c r="E74" s="360">
        <v>0</v>
      </c>
      <c r="F74" s="360" t="s">
        <v>369</v>
      </c>
      <c r="G74" s="430" t="s">
        <v>369</v>
      </c>
      <c r="H74" s="431">
        <v>0</v>
      </c>
      <c r="I74" s="360" t="s">
        <v>369</v>
      </c>
    </row>
    <row r="75" spans="1:9" s="361" customFormat="1" x14ac:dyDescent="0.2">
      <c r="A75" s="428">
        <v>56</v>
      </c>
      <c r="B75" s="429" t="s">
        <v>403</v>
      </c>
      <c r="C75" s="428" t="s">
        <v>378</v>
      </c>
      <c r="D75" s="430">
        <v>3755179.38</v>
      </c>
      <c r="E75" s="360">
        <v>1.3617345958735051E-3</v>
      </c>
      <c r="F75" s="360">
        <v>0.95657836902139115</v>
      </c>
      <c r="G75" s="430">
        <v>98195.22</v>
      </c>
      <c r="H75" s="431">
        <v>105.7079</v>
      </c>
      <c r="I75" s="360">
        <v>7.0007382945814323E-2</v>
      </c>
    </row>
    <row r="76" spans="1:9" s="361" customFormat="1" x14ac:dyDescent="0.2">
      <c r="A76" s="428"/>
      <c r="B76" s="429" t="s">
        <v>366</v>
      </c>
      <c r="C76" s="428" t="s">
        <v>379</v>
      </c>
      <c r="D76" s="430">
        <v>433127.12</v>
      </c>
      <c r="E76" s="360">
        <v>1.5706418363296807E-4</v>
      </c>
      <c r="F76" s="360">
        <v>1.2608621849677407E-3</v>
      </c>
      <c r="G76" s="430" t="s">
        <v>369</v>
      </c>
      <c r="H76" s="431">
        <v>102.1485</v>
      </c>
      <c r="I76" s="360">
        <v>6.799045740735421E-2</v>
      </c>
    </row>
    <row r="77" spans="1:9" s="361" customFormat="1" x14ac:dyDescent="0.2">
      <c r="A77" s="428"/>
      <c r="B77" s="429" t="s">
        <v>366</v>
      </c>
      <c r="C77" s="428" t="s">
        <v>380</v>
      </c>
      <c r="D77" s="430">
        <v>133062.92000000001</v>
      </c>
      <c r="E77" s="360">
        <v>4.8252390433595893E-5</v>
      </c>
      <c r="F77" s="360">
        <v>0.91790403823360589</v>
      </c>
      <c r="G77" s="430" t="s">
        <v>369</v>
      </c>
      <c r="H77" s="431">
        <v>105.62050000000001</v>
      </c>
      <c r="I77" s="360">
        <v>7.119664977796214E-2</v>
      </c>
    </row>
    <row r="78" spans="1:9" s="361" customFormat="1" x14ac:dyDescent="0.2">
      <c r="A78" s="428">
        <v>57</v>
      </c>
      <c r="B78" s="429" t="s">
        <v>404</v>
      </c>
      <c r="C78" s="428" t="s">
        <v>366</v>
      </c>
      <c r="D78" s="430">
        <v>3317760.55</v>
      </c>
      <c r="E78" s="360">
        <v>1.2031141164178709E-3</v>
      </c>
      <c r="F78" s="360" t="s">
        <v>369</v>
      </c>
      <c r="G78" s="430">
        <v>-25842.63</v>
      </c>
      <c r="H78" s="431">
        <v>9.9036000000000008</v>
      </c>
      <c r="I78" s="360" t="s">
        <v>369</v>
      </c>
    </row>
    <row r="79" spans="1:9" s="361" customFormat="1" x14ac:dyDescent="0.2">
      <c r="A79" s="428">
        <v>58</v>
      </c>
      <c r="B79" s="429" t="s">
        <v>405</v>
      </c>
      <c r="C79" s="428" t="s">
        <v>366</v>
      </c>
      <c r="D79" s="430">
        <v>25677895.309999999</v>
      </c>
      <c r="E79" s="360">
        <v>9.3115334460653707E-3</v>
      </c>
      <c r="F79" s="360">
        <v>2.3798432589258116</v>
      </c>
      <c r="G79" s="430" t="s">
        <v>369</v>
      </c>
      <c r="H79" s="431">
        <v>102.4804</v>
      </c>
      <c r="I79" s="360">
        <v>1.7808261402539882E-2</v>
      </c>
    </row>
    <row r="80" spans="1:9" s="361" customFormat="1" x14ac:dyDescent="0.2">
      <c r="A80" s="428">
        <v>59</v>
      </c>
      <c r="B80" s="429" t="s">
        <v>252</v>
      </c>
      <c r="C80" s="428" t="s">
        <v>378</v>
      </c>
      <c r="D80" s="430">
        <v>17979240.300000001</v>
      </c>
      <c r="E80" s="360">
        <v>6.5197826911888137E-3</v>
      </c>
      <c r="F80" s="360">
        <v>0.1669416311787629</v>
      </c>
      <c r="G80" s="430">
        <v>304598.73</v>
      </c>
      <c r="H80" s="431">
        <v>19.310099999999998</v>
      </c>
      <c r="I80" s="360">
        <v>7.7283986432205465E-2</v>
      </c>
    </row>
    <row r="81" spans="1:9" s="361" customFormat="1" x14ac:dyDescent="0.2">
      <c r="A81" s="428"/>
      <c r="B81" s="429" t="s">
        <v>366</v>
      </c>
      <c r="C81" s="428" t="s">
        <v>379</v>
      </c>
      <c r="D81" s="430">
        <v>8397197.7300000004</v>
      </c>
      <c r="E81" s="360">
        <v>3.0450621661997582E-3</v>
      </c>
      <c r="F81" s="360">
        <v>3.3501675797518879E-2</v>
      </c>
      <c r="G81" s="430">
        <v>1818794.9</v>
      </c>
      <c r="H81" s="431">
        <v>18.2788</v>
      </c>
      <c r="I81" s="360">
        <v>7.1988646026989178E-2</v>
      </c>
    </row>
    <row r="82" spans="1:9" s="361" customFormat="1" x14ac:dyDescent="0.2">
      <c r="A82" s="428"/>
      <c r="B82" s="429" t="s">
        <v>366</v>
      </c>
      <c r="C82" s="428" t="s">
        <v>380</v>
      </c>
      <c r="D82" s="430">
        <v>258249.12</v>
      </c>
      <c r="E82" s="360">
        <v>9.3648458694372234E-5</v>
      </c>
      <c r="F82" s="360">
        <v>1.0983170660582584</v>
      </c>
      <c r="G82" s="430" t="s">
        <v>369</v>
      </c>
      <c r="H82" s="431">
        <v>19.398700000000002</v>
      </c>
      <c r="I82" s="360">
        <v>7.9901354977342853E-2</v>
      </c>
    </row>
    <row r="83" spans="1:9" s="361" customFormat="1" x14ac:dyDescent="0.2">
      <c r="A83" s="428"/>
      <c r="B83" s="429" t="s">
        <v>366</v>
      </c>
      <c r="C83" s="428" t="s">
        <v>381</v>
      </c>
      <c r="D83" s="430">
        <v>40030.400000000001</v>
      </c>
      <c r="E83" s="360">
        <v>1.4516158896956546E-5</v>
      </c>
      <c r="F83" s="360">
        <v>9.8862339121730688E-2</v>
      </c>
      <c r="G83" s="430" t="s">
        <v>369</v>
      </c>
      <c r="H83" s="431">
        <v>20.1983</v>
      </c>
      <c r="I83" s="360">
        <v>8.2606621607859809E-2</v>
      </c>
    </row>
    <row r="84" spans="1:9" s="361" customFormat="1" x14ac:dyDescent="0.2">
      <c r="A84" s="428">
        <v>60</v>
      </c>
      <c r="B84" s="429" t="s">
        <v>253</v>
      </c>
      <c r="C84" s="428" t="s">
        <v>378</v>
      </c>
      <c r="D84" s="430">
        <v>10798844.529999999</v>
      </c>
      <c r="E84" s="360">
        <v>3.9159674422691261E-3</v>
      </c>
      <c r="F84" s="360">
        <v>0.33632610778082966</v>
      </c>
      <c r="G84" s="430">
        <v>3705761.84</v>
      </c>
      <c r="H84" s="431">
        <v>117.24299999999999</v>
      </c>
      <c r="I84" s="360">
        <v>0.29046354725122181</v>
      </c>
    </row>
    <row r="85" spans="1:9" s="361" customFormat="1" x14ac:dyDescent="0.2">
      <c r="A85" s="428"/>
      <c r="B85" s="429" t="s">
        <v>366</v>
      </c>
      <c r="C85" s="428" t="s">
        <v>379</v>
      </c>
      <c r="D85" s="430">
        <v>8433356.3200000003</v>
      </c>
      <c r="E85" s="360">
        <v>3.0581742969286521E-3</v>
      </c>
      <c r="F85" s="360">
        <v>0.37478546017524472</v>
      </c>
      <c r="G85" s="430" t="s">
        <v>369</v>
      </c>
      <c r="H85" s="431">
        <v>113.6125</v>
      </c>
      <c r="I85" s="360">
        <v>0.28428550223321447</v>
      </c>
    </row>
    <row r="86" spans="1:9" s="361" customFormat="1" x14ac:dyDescent="0.2">
      <c r="A86" s="428"/>
      <c r="B86" s="429" t="s">
        <v>366</v>
      </c>
      <c r="C86" s="428" t="s">
        <v>380</v>
      </c>
      <c r="D86" s="430">
        <v>833568.42</v>
      </c>
      <c r="E86" s="360">
        <v>3.0227556147840166E-4</v>
      </c>
      <c r="F86" s="360">
        <v>0.93848360465309688</v>
      </c>
      <c r="G86" s="430" t="s">
        <v>369</v>
      </c>
      <c r="H86" s="431">
        <v>117.3794</v>
      </c>
      <c r="I86" s="360">
        <v>0.29355651959898554</v>
      </c>
    </row>
    <row r="87" spans="1:9" s="361" customFormat="1" x14ac:dyDescent="0.2">
      <c r="A87" s="428"/>
      <c r="B87" s="429" t="s">
        <v>366</v>
      </c>
      <c r="C87" s="428" t="s">
        <v>381</v>
      </c>
      <c r="D87" s="430">
        <v>371098.15</v>
      </c>
      <c r="E87" s="360">
        <v>1.3457071904768913E-4</v>
      </c>
      <c r="F87" s="360">
        <v>15.380792601689155</v>
      </c>
      <c r="G87" s="430" t="s">
        <v>369</v>
      </c>
      <c r="H87" s="431">
        <v>121.1798</v>
      </c>
      <c r="I87" s="360">
        <v>0.29646958702234527</v>
      </c>
    </row>
    <row r="88" spans="1:9" s="361" customFormat="1" x14ac:dyDescent="0.2">
      <c r="A88" s="428">
        <v>61</v>
      </c>
      <c r="B88" s="429" t="s">
        <v>254</v>
      </c>
      <c r="C88" s="428" t="s">
        <v>378</v>
      </c>
      <c r="D88" s="430">
        <v>2397399.59</v>
      </c>
      <c r="E88" s="360">
        <v>8.6936511720938259E-4</v>
      </c>
      <c r="F88" s="360">
        <v>-0.31063786396404486</v>
      </c>
      <c r="G88" s="430">
        <v>192468.91</v>
      </c>
      <c r="H88" s="431">
        <v>115.19629999999999</v>
      </c>
      <c r="I88" s="360">
        <v>1.2319586904100621E-2</v>
      </c>
    </row>
    <row r="89" spans="1:9" s="361" customFormat="1" x14ac:dyDescent="0.2">
      <c r="A89" s="428"/>
      <c r="B89" s="429" t="s">
        <v>366</v>
      </c>
      <c r="C89" s="428" t="s">
        <v>379</v>
      </c>
      <c r="D89" s="430">
        <v>14937221.539999999</v>
      </c>
      <c r="E89" s="360">
        <v>5.4166603719593594E-3</v>
      </c>
      <c r="F89" s="360">
        <v>-0.10599412810216553</v>
      </c>
      <c r="G89" s="430" t="s">
        <v>369</v>
      </c>
      <c r="H89" s="431">
        <v>111.0652</v>
      </c>
      <c r="I89" s="360">
        <v>9.9287736205062593E-3</v>
      </c>
    </row>
    <row r="90" spans="1:9" s="361" customFormat="1" x14ac:dyDescent="0.2">
      <c r="A90" s="428"/>
      <c r="B90" s="429" t="s">
        <v>366</v>
      </c>
      <c r="C90" s="428" t="s">
        <v>380</v>
      </c>
      <c r="D90" s="430">
        <v>53290.05</v>
      </c>
      <c r="E90" s="360">
        <v>1.9324484227655962E-5</v>
      </c>
      <c r="F90" s="360">
        <v>0.4346184610476968</v>
      </c>
      <c r="G90" s="430" t="s">
        <v>369</v>
      </c>
      <c r="H90" s="431">
        <v>112.9312</v>
      </c>
      <c r="I90" s="360">
        <v>1.3473044488059305E-2</v>
      </c>
    </row>
    <row r="91" spans="1:9" s="361" customFormat="1" x14ac:dyDescent="0.2">
      <c r="A91" s="428">
        <v>62</v>
      </c>
      <c r="B91" s="429" t="s">
        <v>406</v>
      </c>
      <c r="C91" s="428" t="s">
        <v>366</v>
      </c>
      <c r="D91" s="430">
        <v>3781498.57</v>
      </c>
      <c r="E91" s="360">
        <v>1.3712786809708109E-3</v>
      </c>
      <c r="F91" s="360">
        <v>0.19204693159422459</v>
      </c>
      <c r="G91" s="430">
        <v>463081.12</v>
      </c>
      <c r="H91" s="431">
        <v>0.53159999999999996</v>
      </c>
      <c r="I91" s="360">
        <v>0.1435624827111377</v>
      </c>
    </row>
    <row r="92" spans="1:9" s="361" customFormat="1" x14ac:dyDescent="0.2">
      <c r="A92" s="428">
        <v>63</v>
      </c>
      <c r="B92" s="429" t="s">
        <v>407</v>
      </c>
      <c r="C92" s="428" t="s">
        <v>378</v>
      </c>
      <c r="D92" s="430">
        <v>9930968.5299999993</v>
      </c>
      <c r="E92" s="360">
        <v>3.6012509788099782E-3</v>
      </c>
      <c r="F92" s="360">
        <v>0.64688526669156177</v>
      </c>
      <c r="G92" s="430">
        <v>1978178.6</v>
      </c>
      <c r="H92" s="431">
        <v>29.6934</v>
      </c>
      <c r="I92" s="360">
        <v>0.28417219516836356</v>
      </c>
    </row>
    <row r="93" spans="1:9" s="361" customFormat="1" x14ac:dyDescent="0.2">
      <c r="A93" s="428"/>
      <c r="B93" s="429" t="s">
        <v>366</v>
      </c>
      <c r="C93" s="428" t="s">
        <v>379</v>
      </c>
      <c r="D93" s="430">
        <v>540066.73</v>
      </c>
      <c r="E93" s="360">
        <v>1.9584352061532555E-4</v>
      </c>
      <c r="F93" s="360">
        <v>0.51784279484200901</v>
      </c>
      <c r="G93" s="430" t="s">
        <v>369</v>
      </c>
      <c r="H93" s="431">
        <v>29.6936</v>
      </c>
      <c r="I93" s="360">
        <v>0.28417529094785654</v>
      </c>
    </row>
    <row r="94" spans="1:9" s="361" customFormat="1" x14ac:dyDescent="0.2">
      <c r="A94" s="428">
        <v>64</v>
      </c>
      <c r="B94" s="429" t="s">
        <v>255</v>
      </c>
      <c r="C94" s="428" t="s">
        <v>378</v>
      </c>
      <c r="D94" s="430">
        <v>39008178.710000001</v>
      </c>
      <c r="E94" s="360">
        <v>1.4145472451817553E-2</v>
      </c>
      <c r="F94" s="360">
        <v>0.42164124350298399</v>
      </c>
      <c r="G94" s="430">
        <v>6165533.96</v>
      </c>
      <c r="H94" s="431">
        <v>214.56049999999999</v>
      </c>
      <c r="I94" s="360">
        <v>0.14429886525026947</v>
      </c>
    </row>
    <row r="95" spans="1:9" s="361" customFormat="1" x14ac:dyDescent="0.2">
      <c r="A95" s="428"/>
      <c r="B95" s="429" t="s">
        <v>366</v>
      </c>
      <c r="C95" s="428" t="s">
        <v>379</v>
      </c>
      <c r="D95" s="430">
        <v>13608838.1</v>
      </c>
      <c r="E95" s="360">
        <v>4.9349508439225235E-3</v>
      </c>
      <c r="F95" s="360">
        <v>0.21723365373433556</v>
      </c>
      <c r="G95" s="430" t="s">
        <v>369</v>
      </c>
      <c r="H95" s="431">
        <v>194.6686</v>
      </c>
      <c r="I95" s="360">
        <v>0.13890572528462619</v>
      </c>
    </row>
    <row r="96" spans="1:9" s="361" customFormat="1" x14ac:dyDescent="0.2">
      <c r="A96" s="428"/>
      <c r="B96" s="429" t="s">
        <v>366</v>
      </c>
      <c r="C96" s="428" t="s">
        <v>380</v>
      </c>
      <c r="D96" s="430">
        <v>754708.15</v>
      </c>
      <c r="E96" s="360">
        <v>2.7367858992735807E-4</v>
      </c>
      <c r="F96" s="360">
        <v>0.99198382106199234</v>
      </c>
      <c r="G96" s="430" t="s">
        <v>369</v>
      </c>
      <c r="H96" s="431">
        <v>215.06890000000001</v>
      </c>
      <c r="I96" s="360">
        <v>0.14698703039928507</v>
      </c>
    </row>
    <row r="97" spans="1:9" s="361" customFormat="1" x14ac:dyDescent="0.2">
      <c r="A97" s="428"/>
      <c r="B97" s="429" t="s">
        <v>366</v>
      </c>
      <c r="C97" s="428" t="s">
        <v>381</v>
      </c>
      <c r="D97" s="430">
        <v>873645.8</v>
      </c>
      <c r="E97" s="360">
        <v>3.168087566564091E-4</v>
      </c>
      <c r="F97" s="360">
        <v>9.755276073653997</v>
      </c>
      <c r="G97" s="430" t="s">
        <v>369</v>
      </c>
      <c r="H97" s="431">
        <v>223.8064</v>
      </c>
      <c r="I97" s="360">
        <v>0.14963056717595524</v>
      </c>
    </row>
    <row r="98" spans="1:9" s="361" customFormat="1" x14ac:dyDescent="0.2">
      <c r="A98" s="428">
        <v>65</v>
      </c>
      <c r="B98" s="429" t="s">
        <v>256</v>
      </c>
      <c r="C98" s="428" t="s">
        <v>366</v>
      </c>
      <c r="D98" s="430">
        <v>49735966.350000001</v>
      </c>
      <c r="E98" s="360">
        <v>1.8035672649543442E-2</v>
      </c>
      <c r="F98" s="360">
        <v>-0.10020960781163719</v>
      </c>
      <c r="G98" s="430">
        <v>769964.13</v>
      </c>
      <c r="H98" s="431">
        <v>135.7072</v>
      </c>
      <c r="I98" s="360">
        <v>1.4466670818296778E-2</v>
      </c>
    </row>
    <row r="99" spans="1:9" s="361" customFormat="1" x14ac:dyDescent="0.2">
      <c r="A99" s="428">
        <v>66</v>
      </c>
      <c r="B99" s="429" t="s">
        <v>408</v>
      </c>
      <c r="C99" s="428" t="s">
        <v>366</v>
      </c>
      <c r="D99" s="430">
        <v>5969448.0499999998</v>
      </c>
      <c r="E99" s="360">
        <v>2.1646912451768504E-3</v>
      </c>
      <c r="F99" s="360">
        <v>-4.4517997751352553E-2</v>
      </c>
      <c r="G99" s="430">
        <v>182341.82</v>
      </c>
      <c r="H99" s="431">
        <v>99.097200000000001</v>
      </c>
      <c r="I99" s="360">
        <v>3.0185277610424999E-2</v>
      </c>
    </row>
    <row r="100" spans="1:9" s="361" customFormat="1" x14ac:dyDescent="0.2">
      <c r="A100" s="428">
        <v>67</v>
      </c>
      <c r="B100" s="429" t="s">
        <v>409</v>
      </c>
      <c r="C100" s="428" t="s">
        <v>366</v>
      </c>
      <c r="D100" s="430">
        <v>37638326.649999999</v>
      </c>
      <c r="E100" s="360">
        <v>1.3648725225502471E-2</v>
      </c>
      <c r="F100" s="360">
        <v>0.18189414024825185</v>
      </c>
      <c r="G100" s="430">
        <v>4265808.97</v>
      </c>
      <c r="H100" s="431">
        <v>9.9537999999999993</v>
      </c>
      <c r="I100" s="360">
        <v>0.13145654048577149</v>
      </c>
    </row>
    <row r="101" spans="1:9" s="361" customFormat="1" x14ac:dyDescent="0.2">
      <c r="A101" s="428">
        <v>68</v>
      </c>
      <c r="B101" s="429" t="s">
        <v>410</v>
      </c>
      <c r="C101" s="428" t="s">
        <v>366</v>
      </c>
      <c r="D101" s="430">
        <v>3595216.77</v>
      </c>
      <c r="E101" s="360">
        <v>1.3037276145709978E-3</v>
      </c>
      <c r="F101" s="360">
        <v>-4.0494385523869206E-2</v>
      </c>
      <c r="G101" s="430">
        <v>308675.65000000002</v>
      </c>
      <c r="H101" s="431">
        <v>137.05719999999999</v>
      </c>
      <c r="I101" s="360">
        <v>9.2438595258061085E-2</v>
      </c>
    </row>
    <row r="102" spans="1:9" s="361" customFormat="1" x14ac:dyDescent="0.2">
      <c r="A102" s="428">
        <v>69</v>
      </c>
      <c r="B102" s="429" t="s">
        <v>411</v>
      </c>
      <c r="C102" s="428" t="s">
        <v>366</v>
      </c>
      <c r="D102" s="430">
        <v>14469739.060000001</v>
      </c>
      <c r="E102" s="360">
        <v>5.2471379599618954E-3</v>
      </c>
      <c r="F102" s="360">
        <v>2.5473297575391428E-2</v>
      </c>
      <c r="G102" s="430">
        <v>136693.95000000001</v>
      </c>
      <c r="H102" s="431">
        <v>101.4221</v>
      </c>
      <c r="I102" s="360">
        <v>9.5134868949708906E-3</v>
      </c>
    </row>
    <row r="103" spans="1:9" s="361" customFormat="1" x14ac:dyDescent="0.2">
      <c r="A103" s="428">
        <v>70</v>
      </c>
      <c r="B103" s="429" t="s">
        <v>412</v>
      </c>
      <c r="C103" s="428" t="s">
        <v>366</v>
      </c>
      <c r="D103" s="430">
        <v>28810852.879999999</v>
      </c>
      <c r="E103" s="360">
        <v>1.0447632758176739E-2</v>
      </c>
      <c r="F103" s="360">
        <v>7.0722207954176412E-3</v>
      </c>
      <c r="G103" s="430">
        <v>291637.58</v>
      </c>
      <c r="H103" s="431">
        <v>102.6437</v>
      </c>
      <c r="I103" s="360">
        <v>1.0181182795245602E-2</v>
      </c>
    </row>
    <row r="104" spans="1:9" s="361" customFormat="1" x14ac:dyDescent="0.2">
      <c r="A104" s="428">
        <v>71</v>
      </c>
      <c r="B104" s="429" t="s">
        <v>413</v>
      </c>
      <c r="C104" s="428" t="s">
        <v>366</v>
      </c>
      <c r="D104" s="430">
        <v>17868115.989999998</v>
      </c>
      <c r="E104" s="360">
        <v>6.4794858632461821E-3</v>
      </c>
      <c r="F104" s="360" t="s">
        <v>369</v>
      </c>
      <c r="G104" s="430">
        <v>-4343.12</v>
      </c>
      <c r="H104" s="431">
        <v>99.973399999999998</v>
      </c>
      <c r="I104" s="360" t="s">
        <v>369</v>
      </c>
    </row>
    <row r="105" spans="1:9" s="361" customFormat="1" x14ac:dyDescent="0.2">
      <c r="A105" s="428">
        <v>72</v>
      </c>
      <c r="B105" s="429" t="s">
        <v>257</v>
      </c>
      <c r="C105" s="428" t="s">
        <v>366</v>
      </c>
      <c r="D105" s="430">
        <v>15875699.710000001</v>
      </c>
      <c r="E105" s="360">
        <v>5.7569791855871279E-3</v>
      </c>
      <c r="F105" s="360">
        <v>5.8044828038668214E-2</v>
      </c>
      <c r="G105" s="430">
        <v>606419.38</v>
      </c>
      <c r="H105" s="431">
        <v>103.5878</v>
      </c>
      <c r="I105" s="360">
        <v>7.8770890046911957E-2</v>
      </c>
    </row>
    <row r="106" spans="1:9" s="361" customFormat="1" x14ac:dyDescent="0.2">
      <c r="A106" s="428">
        <v>73</v>
      </c>
      <c r="B106" s="429" t="s">
        <v>258</v>
      </c>
      <c r="C106" s="428" t="s">
        <v>366</v>
      </c>
      <c r="D106" s="430">
        <v>45430793.710000001</v>
      </c>
      <c r="E106" s="360">
        <v>1.6474494891612724E-2</v>
      </c>
      <c r="F106" s="360">
        <v>-5.5487328961010801E-2</v>
      </c>
      <c r="G106" s="430">
        <v>295616.62</v>
      </c>
      <c r="H106" s="431">
        <v>17.898599999999998</v>
      </c>
      <c r="I106" s="360">
        <v>6.2351357010848041E-3</v>
      </c>
    </row>
    <row r="107" spans="1:9" s="361" customFormat="1" x14ac:dyDescent="0.2">
      <c r="A107" s="428">
        <v>74</v>
      </c>
      <c r="B107" s="429" t="s">
        <v>414</v>
      </c>
      <c r="C107" s="428" t="s">
        <v>366</v>
      </c>
      <c r="D107" s="430">
        <v>6842581.0599999996</v>
      </c>
      <c r="E107" s="360">
        <v>2.4813140496289156E-3</v>
      </c>
      <c r="F107" s="360">
        <v>8.9495336357610228E-2</v>
      </c>
      <c r="G107" s="430">
        <v>249585.86</v>
      </c>
      <c r="H107" s="431">
        <v>15.059200000000001</v>
      </c>
      <c r="I107" s="360">
        <v>3.8346609050443403E-2</v>
      </c>
    </row>
    <row r="108" spans="1:9" s="361" customFormat="1" x14ac:dyDescent="0.2">
      <c r="A108" s="428">
        <v>75</v>
      </c>
      <c r="B108" s="429" t="s">
        <v>415</v>
      </c>
      <c r="C108" s="428" t="s">
        <v>366</v>
      </c>
      <c r="D108" s="430">
        <v>24656418.350000001</v>
      </c>
      <c r="E108" s="360">
        <v>8.941116916104639E-3</v>
      </c>
      <c r="F108" s="360">
        <v>-5.7181253230481982E-2</v>
      </c>
      <c r="G108" s="430">
        <v>-59446.17</v>
      </c>
      <c r="H108" s="431">
        <v>103.10250000000001</v>
      </c>
      <c r="I108" s="360">
        <v>-2.309201096533875E-3</v>
      </c>
    </row>
    <row r="109" spans="1:9" s="361" customFormat="1" x14ac:dyDescent="0.2">
      <c r="A109" s="428">
        <v>76</v>
      </c>
      <c r="B109" s="429" t="s">
        <v>259</v>
      </c>
      <c r="C109" s="428" t="s">
        <v>366</v>
      </c>
      <c r="D109" s="430">
        <v>12927863.109999999</v>
      </c>
      <c r="E109" s="360">
        <v>4.6880099899791862E-3</v>
      </c>
      <c r="F109" s="360">
        <v>9.1979450604452225E-3</v>
      </c>
      <c r="G109" s="430">
        <v>119817.37</v>
      </c>
      <c r="H109" s="431">
        <v>102.9473</v>
      </c>
      <c r="I109" s="360">
        <v>9.3533760731570048E-3</v>
      </c>
    </row>
    <row r="110" spans="1:9" s="361" customFormat="1" x14ac:dyDescent="0.2">
      <c r="A110" s="428">
        <v>77</v>
      </c>
      <c r="B110" s="429" t="s">
        <v>260</v>
      </c>
      <c r="C110" s="428" t="s">
        <v>366</v>
      </c>
      <c r="D110" s="430">
        <v>27753597.920000002</v>
      </c>
      <c r="E110" s="360">
        <v>1.0064242110220299E-2</v>
      </c>
      <c r="F110" s="360">
        <v>-1.9103922198595411E-3</v>
      </c>
      <c r="G110" s="430">
        <v>238130.39</v>
      </c>
      <c r="H110" s="431">
        <v>103.3965</v>
      </c>
      <c r="I110" s="360">
        <v>8.6355310588865919E-3</v>
      </c>
    </row>
    <row r="111" spans="1:9" s="361" customFormat="1" x14ac:dyDescent="0.2">
      <c r="A111" s="428">
        <v>78</v>
      </c>
      <c r="B111" s="429" t="s">
        <v>416</v>
      </c>
      <c r="C111" s="428" t="s">
        <v>366</v>
      </c>
      <c r="D111" s="430">
        <v>14340198.689999999</v>
      </c>
      <c r="E111" s="360">
        <v>5.2001629461101585E-3</v>
      </c>
      <c r="F111" s="360" t="s">
        <v>369</v>
      </c>
      <c r="G111" s="430">
        <v>53822.080000000002</v>
      </c>
      <c r="H111" s="431">
        <v>100.5115</v>
      </c>
      <c r="I111" s="360" t="s">
        <v>369</v>
      </c>
    </row>
    <row r="112" spans="1:9" s="361" customFormat="1" x14ac:dyDescent="0.2">
      <c r="A112" s="428">
        <v>79</v>
      </c>
      <c r="B112" s="429" t="s">
        <v>261</v>
      </c>
      <c r="C112" s="428" t="s">
        <v>366</v>
      </c>
      <c r="D112" s="430">
        <v>38261099.579999998</v>
      </c>
      <c r="E112" s="360">
        <v>1.3874560361014561E-2</v>
      </c>
      <c r="F112" s="360">
        <v>4.4687428148544941E-3</v>
      </c>
      <c r="G112" s="430">
        <v>387713.64</v>
      </c>
      <c r="H112" s="431">
        <v>100.748</v>
      </c>
      <c r="I112" s="360">
        <v>1.0213104683143959E-2</v>
      </c>
    </row>
    <row r="113" spans="1:9" s="361" customFormat="1" x14ac:dyDescent="0.2">
      <c r="A113" s="428">
        <v>80</v>
      </c>
      <c r="B113" s="429" t="s">
        <v>417</v>
      </c>
      <c r="C113" s="428" t="s">
        <v>366</v>
      </c>
      <c r="D113" s="430">
        <v>25251254.66</v>
      </c>
      <c r="E113" s="360">
        <v>9.1568214405070743E-3</v>
      </c>
      <c r="F113" s="360">
        <v>0.3025786862574012</v>
      </c>
      <c r="G113" s="430">
        <v>240535.26</v>
      </c>
      <c r="H113" s="431">
        <v>13.5922</v>
      </c>
      <c r="I113" s="360">
        <v>1.069888186798118E-2</v>
      </c>
    </row>
    <row r="114" spans="1:9" s="361" customFormat="1" x14ac:dyDescent="0.2">
      <c r="A114" s="428">
        <v>81</v>
      </c>
      <c r="B114" s="429" t="s">
        <v>262</v>
      </c>
      <c r="C114" s="428" t="s">
        <v>366</v>
      </c>
      <c r="D114" s="430">
        <v>13520323.58</v>
      </c>
      <c r="E114" s="360">
        <v>4.902852967383498E-3</v>
      </c>
      <c r="F114" s="360">
        <v>-4.85469820762034E-2</v>
      </c>
      <c r="G114" s="430">
        <v>221767.53</v>
      </c>
      <c r="H114" s="431">
        <v>105.9614</v>
      </c>
      <c r="I114" s="360">
        <v>8.9335327228061701E-3</v>
      </c>
    </row>
    <row r="115" spans="1:9" s="361" customFormat="1" x14ac:dyDescent="0.2">
      <c r="A115" s="428">
        <v>82</v>
      </c>
      <c r="B115" s="429" t="s">
        <v>418</v>
      </c>
      <c r="C115" s="428" t="s">
        <v>366</v>
      </c>
      <c r="D115" s="430">
        <v>12415314.98</v>
      </c>
      <c r="E115" s="360">
        <v>4.5021454945602564E-3</v>
      </c>
      <c r="F115" s="360">
        <v>0.36342995088504115</v>
      </c>
      <c r="G115" s="430">
        <v>474493.46</v>
      </c>
      <c r="H115" s="431">
        <v>106.0258</v>
      </c>
      <c r="I115" s="360">
        <v>8.6048127346548542E-2</v>
      </c>
    </row>
    <row r="116" spans="1:9" s="361" customFormat="1" x14ac:dyDescent="0.2">
      <c r="A116" s="428">
        <v>83</v>
      </c>
      <c r="B116" s="429" t="s">
        <v>263</v>
      </c>
      <c r="C116" s="428" t="s">
        <v>366</v>
      </c>
      <c r="D116" s="430">
        <v>12127201.9</v>
      </c>
      <c r="E116" s="360">
        <v>4.3976675165842286E-3</v>
      </c>
      <c r="F116" s="360">
        <v>-1.7315322713149478E-2</v>
      </c>
      <c r="G116" s="430">
        <v>167610.82</v>
      </c>
      <c r="H116" s="431">
        <v>125.9128</v>
      </c>
      <c r="I116" s="360">
        <v>5.5624850616414312E-2</v>
      </c>
    </row>
    <row r="117" spans="1:9" s="361" customFormat="1" x14ac:dyDescent="0.2">
      <c r="A117" s="428">
        <v>84</v>
      </c>
      <c r="B117" s="429" t="s">
        <v>264</v>
      </c>
      <c r="C117" s="428" t="s">
        <v>366</v>
      </c>
      <c r="D117" s="430">
        <v>4462927.26</v>
      </c>
      <c r="E117" s="360">
        <v>1.6183840594078222E-3</v>
      </c>
      <c r="F117" s="360">
        <v>0.15996855189426265</v>
      </c>
      <c r="G117" s="430">
        <v>388705.06</v>
      </c>
      <c r="H117" s="431">
        <v>138.64510000000001</v>
      </c>
      <c r="I117" s="360">
        <v>0.1040358397112342</v>
      </c>
    </row>
    <row r="118" spans="1:9" s="361" customFormat="1" x14ac:dyDescent="0.2">
      <c r="A118" s="428">
        <v>85</v>
      </c>
      <c r="B118" s="429" t="s">
        <v>265</v>
      </c>
      <c r="C118" s="428" t="s">
        <v>366</v>
      </c>
      <c r="D118" s="430">
        <v>17947860.859999999</v>
      </c>
      <c r="E118" s="360">
        <v>6.5084036158576265E-3</v>
      </c>
      <c r="F118" s="360">
        <v>-7.2577378087844965E-2</v>
      </c>
      <c r="G118" s="430">
        <v>1909705.76</v>
      </c>
      <c r="H118" s="431">
        <v>109.8387</v>
      </c>
      <c r="I118" s="360">
        <v>5.3794521191274702E-2</v>
      </c>
    </row>
    <row r="119" spans="1:9" s="361" customFormat="1" x14ac:dyDescent="0.2">
      <c r="A119" s="428">
        <v>86</v>
      </c>
      <c r="B119" s="429" t="s">
        <v>266</v>
      </c>
      <c r="C119" s="428" t="s">
        <v>366</v>
      </c>
      <c r="D119" s="430">
        <v>6928575.5999999996</v>
      </c>
      <c r="E119" s="360">
        <v>2.5124981099158648E-3</v>
      </c>
      <c r="F119" s="360">
        <v>-0.18107133278983836</v>
      </c>
      <c r="G119" s="430">
        <v>10512.67</v>
      </c>
      <c r="H119" s="431">
        <v>108.52200000000001</v>
      </c>
      <c r="I119" s="360">
        <v>2.1886133909509553E-2</v>
      </c>
    </row>
    <row r="120" spans="1:9" s="361" customFormat="1" x14ac:dyDescent="0.2">
      <c r="A120" s="428">
        <v>87</v>
      </c>
      <c r="B120" s="429" t="s">
        <v>267</v>
      </c>
      <c r="C120" s="428" t="s">
        <v>366</v>
      </c>
      <c r="D120" s="430">
        <v>5638550.7999999998</v>
      </c>
      <c r="E120" s="360">
        <v>2.0446985131640314E-3</v>
      </c>
      <c r="F120" s="360">
        <v>2.8777595459185869E-2</v>
      </c>
      <c r="G120" s="430">
        <v>185174.31</v>
      </c>
      <c r="H120" s="431">
        <v>93.403099999999995</v>
      </c>
      <c r="I120" s="360">
        <v>7.219230904103302E-2</v>
      </c>
    </row>
    <row r="121" spans="1:9" s="361" customFormat="1" x14ac:dyDescent="0.2">
      <c r="A121" s="428">
        <v>88</v>
      </c>
      <c r="B121" s="429" t="s">
        <v>268</v>
      </c>
      <c r="C121" s="428" t="s">
        <v>366</v>
      </c>
      <c r="D121" s="430">
        <v>13003761.960000001</v>
      </c>
      <c r="E121" s="360">
        <v>4.7155330666083552E-3</v>
      </c>
      <c r="F121" s="360">
        <v>-5.7420438567779043E-3</v>
      </c>
      <c r="G121" s="430">
        <v>298572.98</v>
      </c>
      <c r="H121" s="431">
        <v>99.723399999999998</v>
      </c>
      <c r="I121" s="360">
        <v>2.3155736316575082E-2</v>
      </c>
    </row>
    <row r="122" spans="1:9" s="361" customFormat="1" x14ac:dyDescent="0.2">
      <c r="A122" s="428">
        <v>89</v>
      </c>
      <c r="B122" s="429" t="s">
        <v>419</v>
      </c>
      <c r="C122" s="428" t="s">
        <v>366</v>
      </c>
      <c r="D122" s="430">
        <v>7567339.2400000002</v>
      </c>
      <c r="E122" s="360">
        <v>2.7441319306080974E-3</v>
      </c>
      <c r="F122" s="360">
        <v>0.13315297907699811</v>
      </c>
      <c r="G122" s="430">
        <v>1000011.16</v>
      </c>
      <c r="H122" s="431">
        <v>98.415300000000002</v>
      </c>
      <c r="I122" s="360">
        <v>0.23493483076289468</v>
      </c>
    </row>
    <row r="123" spans="1:9" s="361" customFormat="1" x14ac:dyDescent="0.2">
      <c r="A123" s="428">
        <v>90</v>
      </c>
      <c r="B123" s="429" t="s">
        <v>420</v>
      </c>
      <c r="C123" s="428" t="s">
        <v>366</v>
      </c>
      <c r="D123" s="430">
        <v>37021887.130000003</v>
      </c>
      <c r="E123" s="360">
        <v>1.3425186764165998E-2</v>
      </c>
      <c r="F123" s="360">
        <v>0.49517491814644088</v>
      </c>
      <c r="G123" s="430">
        <v>4220449.8600000003</v>
      </c>
      <c r="H123" s="431">
        <v>22.444299999999998</v>
      </c>
      <c r="I123" s="360">
        <v>0.14182176527115131</v>
      </c>
    </row>
    <row r="124" spans="1:9" s="361" customFormat="1" x14ac:dyDescent="0.2">
      <c r="A124" s="428">
        <v>91</v>
      </c>
      <c r="B124" s="429" t="s">
        <v>269</v>
      </c>
      <c r="C124" s="428" t="s">
        <v>366</v>
      </c>
      <c r="D124" s="430">
        <v>95670820.540000007</v>
      </c>
      <c r="E124" s="360">
        <v>3.4692954173849225E-2</v>
      </c>
      <c r="F124" s="360">
        <v>-6.7660673903592691E-2</v>
      </c>
      <c r="G124" s="430">
        <v>1676720.52</v>
      </c>
      <c r="H124" s="431">
        <v>197.0189</v>
      </c>
      <c r="I124" s="360">
        <v>1.7210879108743082E-2</v>
      </c>
    </row>
    <row r="125" spans="1:9" s="361" customFormat="1" x14ac:dyDescent="0.2">
      <c r="A125" s="428">
        <v>92</v>
      </c>
      <c r="B125" s="429" t="s">
        <v>421</v>
      </c>
      <c r="C125" s="428" t="s">
        <v>366</v>
      </c>
      <c r="D125" s="430">
        <v>218029140.18000001</v>
      </c>
      <c r="E125" s="360">
        <v>7.9063552775383031E-2</v>
      </c>
      <c r="F125" s="360">
        <v>-0.17802246464589142</v>
      </c>
      <c r="G125" s="430">
        <v>1141790.21</v>
      </c>
      <c r="H125" s="431">
        <v>149.16409999999999</v>
      </c>
      <c r="I125" s="360">
        <v>5.0424589858024671E-3</v>
      </c>
    </row>
    <row r="126" spans="1:9" s="361" customFormat="1" x14ac:dyDescent="0.2">
      <c r="A126" s="428">
        <v>93</v>
      </c>
      <c r="B126" s="429" t="s">
        <v>422</v>
      </c>
      <c r="C126" s="428" t="s">
        <v>366</v>
      </c>
      <c r="D126" s="430">
        <v>50153327.460000001</v>
      </c>
      <c r="E126" s="360">
        <v>1.8187019630592102E-2</v>
      </c>
      <c r="F126" s="360">
        <v>8.3489799621059221E-2</v>
      </c>
      <c r="G126" s="430">
        <v>3240388.92</v>
      </c>
      <c r="H126" s="431">
        <v>189.5102</v>
      </c>
      <c r="I126" s="360">
        <v>7.0921997767915634E-2</v>
      </c>
    </row>
    <row r="127" spans="1:9" s="361" customFormat="1" x14ac:dyDescent="0.2">
      <c r="A127" s="428">
        <v>94</v>
      </c>
      <c r="B127" s="429" t="s">
        <v>423</v>
      </c>
      <c r="C127" s="428" t="s">
        <v>366</v>
      </c>
      <c r="D127" s="430">
        <v>3589200.31</v>
      </c>
      <c r="E127" s="360">
        <v>1.3015458754587937E-3</v>
      </c>
      <c r="F127" s="360">
        <v>0.16710289915048593</v>
      </c>
      <c r="G127" s="430">
        <v>134233.5</v>
      </c>
      <c r="H127" s="431">
        <v>128.7321</v>
      </c>
      <c r="I127" s="360">
        <v>4.3103416059808053E-2</v>
      </c>
    </row>
    <row r="128" spans="1:9" s="361" customFormat="1" x14ac:dyDescent="0.2">
      <c r="A128" s="428">
        <v>95</v>
      </c>
      <c r="B128" s="429" t="s">
        <v>424</v>
      </c>
      <c r="C128" s="428" t="s">
        <v>366</v>
      </c>
      <c r="D128" s="430">
        <v>5819228.8700000001</v>
      </c>
      <c r="E128" s="360">
        <v>2.1102175080607959E-3</v>
      </c>
      <c r="F128" s="360">
        <v>0.27966927322820839</v>
      </c>
      <c r="G128" s="430">
        <v>331495.7</v>
      </c>
      <c r="H128" s="431">
        <v>145.00219999999999</v>
      </c>
      <c r="I128" s="360">
        <v>7.0793121471840026E-2</v>
      </c>
    </row>
    <row r="129" spans="1:9" s="361" customFormat="1" x14ac:dyDescent="0.2">
      <c r="A129" s="428">
        <v>96</v>
      </c>
      <c r="B129" s="429" t="s">
        <v>425</v>
      </c>
      <c r="C129" s="428" t="s">
        <v>366</v>
      </c>
      <c r="D129" s="430">
        <v>6450029.0300000003</v>
      </c>
      <c r="E129" s="360">
        <v>2.3389635449424062E-3</v>
      </c>
      <c r="F129" s="360">
        <v>0.60269828944337178</v>
      </c>
      <c r="G129" s="430">
        <v>502666.75</v>
      </c>
      <c r="H129" s="431">
        <v>163.4023</v>
      </c>
      <c r="I129" s="360">
        <v>0.10651059167957477</v>
      </c>
    </row>
    <row r="130" spans="1:9" s="361" customFormat="1" x14ac:dyDescent="0.2">
      <c r="A130" s="428">
        <v>97</v>
      </c>
      <c r="B130" s="429" t="s">
        <v>426</v>
      </c>
      <c r="C130" s="428" t="s">
        <v>366</v>
      </c>
      <c r="D130" s="430">
        <v>4711647.62</v>
      </c>
      <c r="E130" s="360">
        <v>1.7085771193489732E-3</v>
      </c>
      <c r="F130" s="360">
        <v>0.91309162323672344</v>
      </c>
      <c r="G130" s="430">
        <v>307274.83</v>
      </c>
      <c r="H130" s="431">
        <v>164.5282</v>
      </c>
      <c r="I130" s="360">
        <v>0.11238809271692318</v>
      </c>
    </row>
    <row r="131" spans="1:9" s="361" customFormat="1" x14ac:dyDescent="0.2">
      <c r="A131" s="428">
        <v>98</v>
      </c>
      <c r="B131" s="429" t="s">
        <v>270</v>
      </c>
      <c r="C131" s="428" t="s">
        <v>366</v>
      </c>
      <c r="D131" s="430">
        <v>19886898.73</v>
      </c>
      <c r="E131" s="360">
        <v>7.2115537674458238E-3</v>
      </c>
      <c r="F131" s="360">
        <v>0.24702689166437253</v>
      </c>
      <c r="G131" s="430">
        <v>879864.11</v>
      </c>
      <c r="H131" s="431">
        <v>108.68380000000001</v>
      </c>
      <c r="I131" s="360">
        <v>5.5228930329748405E-2</v>
      </c>
    </row>
    <row r="132" spans="1:9" s="361" customFormat="1" x14ac:dyDescent="0.2">
      <c r="A132" s="428">
        <v>99</v>
      </c>
      <c r="B132" s="429" t="s">
        <v>271</v>
      </c>
      <c r="C132" s="428" t="s">
        <v>366</v>
      </c>
      <c r="D132" s="430">
        <v>13073031.74</v>
      </c>
      <c r="E132" s="360">
        <v>4.7406522543565963E-3</v>
      </c>
      <c r="F132" s="360">
        <v>0.17160498844126332</v>
      </c>
      <c r="G132" s="430">
        <v>1201553.96</v>
      </c>
      <c r="H132" s="431">
        <v>132.74639999999999</v>
      </c>
      <c r="I132" s="360">
        <v>0.10587993347561997</v>
      </c>
    </row>
    <row r="133" spans="1:9" s="361" customFormat="1" x14ac:dyDescent="0.2">
      <c r="A133" s="428">
        <v>100</v>
      </c>
      <c r="B133" s="429" t="s">
        <v>427</v>
      </c>
      <c r="C133" s="428" t="s">
        <v>366</v>
      </c>
      <c r="D133" s="430">
        <v>23741394.170000002</v>
      </c>
      <c r="E133" s="360">
        <v>8.6093031847545316E-3</v>
      </c>
      <c r="F133" s="360">
        <v>-8.3251480395319724E-3</v>
      </c>
      <c r="G133" s="430">
        <v>148901.94</v>
      </c>
      <c r="H133" s="431">
        <v>102.5235</v>
      </c>
      <c r="I133" s="360">
        <v>6.2777060815881747E-3</v>
      </c>
    </row>
    <row r="134" spans="1:9" s="361" customFormat="1" x14ac:dyDescent="0.2">
      <c r="A134" s="428">
        <v>101</v>
      </c>
      <c r="B134" s="429" t="s">
        <v>428</v>
      </c>
      <c r="C134" s="428" t="s">
        <v>366</v>
      </c>
      <c r="D134" s="430">
        <v>25482733.75</v>
      </c>
      <c r="E134" s="360">
        <v>9.2407623267276202E-3</v>
      </c>
      <c r="F134" s="360">
        <v>-3.8011474310746921E-5</v>
      </c>
      <c r="G134" s="430">
        <v>55642.1</v>
      </c>
      <c r="H134" s="431">
        <v>102.1343</v>
      </c>
      <c r="I134" s="360">
        <v>2.1910463815073555E-3</v>
      </c>
    </row>
    <row r="135" spans="1:9" s="361" customFormat="1" x14ac:dyDescent="0.2">
      <c r="A135" s="428">
        <v>102</v>
      </c>
      <c r="B135" s="429" t="s">
        <v>429</v>
      </c>
      <c r="C135" s="428" t="s">
        <v>366</v>
      </c>
      <c r="D135" s="430">
        <v>4676409.6399999997</v>
      </c>
      <c r="E135" s="360">
        <v>1.6957988279282582E-3</v>
      </c>
      <c r="F135" s="360">
        <v>3.2758684480357611E-2</v>
      </c>
      <c r="G135" s="430">
        <v>168118.88</v>
      </c>
      <c r="H135" s="431">
        <v>101.8767</v>
      </c>
      <c r="I135" s="360">
        <v>7.558162564978832E-2</v>
      </c>
    </row>
    <row r="136" spans="1:9" s="361" customFormat="1" x14ac:dyDescent="0.2">
      <c r="A136" s="428">
        <v>103</v>
      </c>
      <c r="B136" s="429" t="s">
        <v>430</v>
      </c>
      <c r="C136" s="428" t="s">
        <v>366</v>
      </c>
      <c r="D136" s="430">
        <v>8625078.9000000004</v>
      </c>
      <c r="E136" s="360">
        <v>3.1276983445378305E-3</v>
      </c>
      <c r="F136" s="360" t="s">
        <v>369</v>
      </c>
      <c r="G136" s="430">
        <v>156127.94</v>
      </c>
      <c r="H136" s="431">
        <v>100.5355</v>
      </c>
      <c r="I136" s="360" t="s">
        <v>369</v>
      </c>
    </row>
    <row r="137" spans="1:9" s="361" customFormat="1" x14ac:dyDescent="0.2">
      <c r="A137" s="428">
        <v>104</v>
      </c>
      <c r="B137" s="429" t="s">
        <v>272</v>
      </c>
      <c r="C137" s="428" t="s">
        <v>366</v>
      </c>
      <c r="D137" s="430">
        <v>25280096.879999999</v>
      </c>
      <c r="E137" s="360">
        <v>9.1672804478730007E-3</v>
      </c>
      <c r="F137" s="360">
        <v>-1.9885655524593069E-2</v>
      </c>
      <c r="G137" s="430">
        <v>99169.29</v>
      </c>
      <c r="H137" s="431">
        <v>104.2273</v>
      </c>
      <c r="I137" s="360">
        <v>3.9124632099045709E-3</v>
      </c>
    </row>
    <row r="138" spans="1:9" s="361" customFormat="1" x14ac:dyDescent="0.2">
      <c r="A138" s="428">
        <v>105</v>
      </c>
      <c r="B138" s="429" t="s">
        <v>431</v>
      </c>
      <c r="C138" s="428" t="s">
        <v>366</v>
      </c>
      <c r="D138" s="430">
        <v>24145245.640000001</v>
      </c>
      <c r="E138" s="360">
        <v>8.7557511870050564E-3</v>
      </c>
      <c r="F138" s="360">
        <v>-1.524507372277371E-2</v>
      </c>
      <c r="G138" s="430">
        <v>71773.11</v>
      </c>
      <c r="H138" s="431">
        <v>105.2585</v>
      </c>
      <c r="I138" s="360">
        <v>2.9805506021054473E-3</v>
      </c>
    </row>
    <row r="139" spans="1:9" s="361" customFormat="1" ht="10.199999999999999" customHeight="1" x14ac:dyDescent="0.2">
      <c r="A139" s="428">
        <v>106</v>
      </c>
      <c r="B139" s="429" t="s">
        <v>432</v>
      </c>
      <c r="C139" s="428" t="s">
        <v>366</v>
      </c>
      <c r="D139" s="430">
        <v>23745565.190000001</v>
      </c>
      <c r="E139" s="360">
        <v>8.6108157149586348E-3</v>
      </c>
      <c r="F139" s="360" t="s">
        <v>369</v>
      </c>
      <c r="G139" s="430">
        <v>537274.16</v>
      </c>
      <c r="H139" s="431">
        <v>102.29940000000001</v>
      </c>
      <c r="I139" s="360" t="s">
        <v>369</v>
      </c>
    </row>
    <row r="140" spans="1:9" s="361" customFormat="1" ht="10.199999999999999" customHeight="1" x14ac:dyDescent="0.2">
      <c r="A140" s="428">
        <v>107</v>
      </c>
      <c r="B140" s="429" t="s">
        <v>433</v>
      </c>
      <c r="C140" s="428" t="s">
        <v>366</v>
      </c>
      <c r="D140" s="430">
        <v>25986786.969999999</v>
      </c>
      <c r="E140" s="360">
        <v>9.4235463267386757E-3</v>
      </c>
      <c r="F140" s="360" t="s">
        <v>369</v>
      </c>
      <c r="G140" s="430">
        <v>270464.40000000002</v>
      </c>
      <c r="H140" s="431">
        <v>101.0466</v>
      </c>
      <c r="I140" s="360" t="s">
        <v>369</v>
      </c>
    </row>
    <row r="141" spans="1:9" s="361" customFormat="1" ht="10.199999999999999" customHeight="1" x14ac:dyDescent="0.2">
      <c r="A141" s="428">
        <v>108</v>
      </c>
      <c r="B141" s="429" t="s">
        <v>434</v>
      </c>
      <c r="C141" s="428" t="s">
        <v>366</v>
      </c>
      <c r="D141" s="430">
        <v>9211044.1799999997</v>
      </c>
      <c r="E141" s="360">
        <v>3.3401859817480417E-3</v>
      </c>
      <c r="F141" s="360">
        <v>6.5570011261968939E-3</v>
      </c>
      <c r="G141" s="430">
        <v>75771.42</v>
      </c>
      <c r="H141" s="431">
        <v>104.41119999999999</v>
      </c>
      <c r="I141" s="360">
        <v>8.2873186255205677E-3</v>
      </c>
    </row>
    <row r="142" spans="1:9" s="361" customFormat="1" x14ac:dyDescent="0.2">
      <c r="A142" s="428">
        <v>109</v>
      </c>
      <c r="B142" s="429" t="s">
        <v>273</v>
      </c>
      <c r="C142" s="428" t="s">
        <v>366</v>
      </c>
      <c r="D142" s="430">
        <v>20683912.850000001</v>
      </c>
      <c r="E142" s="360">
        <v>7.5005737025211168E-3</v>
      </c>
      <c r="F142" s="360">
        <v>-0.137309093239422</v>
      </c>
      <c r="G142" s="430">
        <v>1037873.2</v>
      </c>
      <c r="H142" s="431">
        <v>107.3785</v>
      </c>
      <c r="I142" s="360">
        <v>4.6568884674984989E-2</v>
      </c>
    </row>
    <row r="143" spans="1:9" s="361" customFormat="1" x14ac:dyDescent="0.2">
      <c r="A143" s="428">
        <v>110</v>
      </c>
      <c r="B143" s="429" t="s">
        <v>435</v>
      </c>
      <c r="C143" s="428" t="s">
        <v>366</v>
      </c>
      <c r="D143" s="430">
        <v>1039475.57</v>
      </c>
      <c r="E143" s="360">
        <v>3.7694333665475428E-4</v>
      </c>
      <c r="F143" s="360" t="s">
        <v>369</v>
      </c>
      <c r="G143" s="430">
        <v>-2276.89</v>
      </c>
      <c r="H143" s="431">
        <v>99.763300000000001</v>
      </c>
      <c r="I143" s="360" t="s">
        <v>369</v>
      </c>
    </row>
    <row r="144" spans="1:9" s="361" customFormat="1" x14ac:dyDescent="0.2">
      <c r="A144" s="428">
        <v>111</v>
      </c>
      <c r="B144" s="429" t="s">
        <v>436</v>
      </c>
      <c r="C144" s="428" t="s">
        <v>366</v>
      </c>
      <c r="D144" s="430">
        <v>53476703.390000001</v>
      </c>
      <c r="E144" s="360">
        <v>1.9392170043133587E-2</v>
      </c>
      <c r="F144" s="360">
        <v>0.60411857938058422</v>
      </c>
      <c r="G144" s="430">
        <v>3428536.48</v>
      </c>
      <c r="H144" s="431">
        <v>30.1252</v>
      </c>
      <c r="I144" s="360">
        <v>-0.82613932972565163</v>
      </c>
    </row>
    <row r="145" spans="1:9" s="361" customFormat="1" x14ac:dyDescent="0.2">
      <c r="A145" s="428">
        <v>112</v>
      </c>
      <c r="B145" s="429" t="s">
        <v>437</v>
      </c>
      <c r="C145" s="428" t="s">
        <v>366</v>
      </c>
      <c r="D145" s="430">
        <v>11360636.390000001</v>
      </c>
      <c r="E145" s="360">
        <v>4.1196891114699524E-3</v>
      </c>
      <c r="F145" s="360">
        <v>-0.16688784775258947</v>
      </c>
      <c r="G145" s="430">
        <v>108609.51</v>
      </c>
      <c r="H145" s="431">
        <v>16.339600000000001</v>
      </c>
      <c r="I145" s="360">
        <v>9.638459263280108E-3</v>
      </c>
    </row>
    <row r="146" spans="1:9" s="361" customFormat="1" x14ac:dyDescent="0.2">
      <c r="A146" s="428">
        <v>113</v>
      </c>
      <c r="B146" s="429" t="s">
        <v>438</v>
      </c>
      <c r="C146" s="428" t="s">
        <v>366</v>
      </c>
      <c r="D146" s="430">
        <v>50651245.109999999</v>
      </c>
      <c r="E146" s="360">
        <v>1.8367578698825222E-2</v>
      </c>
      <c r="F146" s="360">
        <v>0.29680019154915865</v>
      </c>
      <c r="G146" s="430">
        <v>6005544.6600000001</v>
      </c>
      <c r="H146" s="431">
        <v>377.37509999999997</v>
      </c>
      <c r="I146" s="360">
        <v>0.1921215892472794</v>
      </c>
    </row>
    <row r="147" spans="1:9" x14ac:dyDescent="0.2">
      <c r="A147" s="217"/>
      <c r="B147" s="217" t="s">
        <v>136</v>
      </c>
      <c r="C147" s="362"/>
      <c r="D147" s="363">
        <v>2757644104.349999</v>
      </c>
      <c r="E147" s="364">
        <v>0.999999998912115</v>
      </c>
      <c r="F147" s="365"/>
      <c r="G147" s="363">
        <v>38537495.719999999</v>
      </c>
      <c r="H147" s="363"/>
      <c r="I147" s="363"/>
    </row>
    <row r="148" spans="1:9" x14ac:dyDescent="0.2">
      <c r="B148" s="357"/>
      <c r="C148" s="357"/>
    </row>
    <row r="149" spans="1:9" x14ac:dyDescent="0.2">
      <c r="B149" s="366"/>
      <c r="C149" s="366"/>
    </row>
    <row r="150" spans="1:9" x14ac:dyDescent="0.2">
      <c r="B150" s="367"/>
      <c r="C150" s="367"/>
      <c r="D150" s="368"/>
    </row>
    <row r="151" spans="1:9" x14ac:dyDescent="0.2">
      <c r="A151" s="141" t="s">
        <v>9</v>
      </c>
      <c r="B151" s="142"/>
      <c r="C151" s="142"/>
    </row>
    <row r="152" spans="1:9" x14ac:dyDescent="0.2">
      <c r="A152" s="369"/>
      <c r="B152" s="369" t="s">
        <v>365</v>
      </c>
    </row>
    <row r="153" spans="1:9" x14ac:dyDescent="0.2">
      <c r="B153" s="434" t="s">
        <v>439</v>
      </c>
    </row>
    <row r="154" spans="1:9" x14ac:dyDescent="0.2">
      <c r="B154" s="434" t="s">
        <v>440</v>
      </c>
    </row>
    <row r="155" spans="1:9" x14ac:dyDescent="0.2">
      <c r="B155" s="434" t="s">
        <v>441</v>
      </c>
    </row>
    <row r="156" spans="1:9" x14ac:dyDescent="0.2">
      <c r="B156" s="434" t="s">
        <v>442</v>
      </c>
    </row>
    <row r="157" spans="1:9" x14ac:dyDescent="0.2">
      <c r="B157" s="434" t="s">
        <v>443</v>
      </c>
    </row>
    <row r="158" spans="1:9" x14ac:dyDescent="0.2">
      <c r="B158" s="434" t="s">
        <v>444</v>
      </c>
    </row>
    <row r="159" spans="1:9" x14ac:dyDescent="0.2">
      <c r="B159" s="434" t="s">
        <v>445</v>
      </c>
    </row>
    <row r="160" spans="1:9" x14ac:dyDescent="0.2">
      <c r="B160" s="434" t="s">
        <v>446</v>
      </c>
    </row>
    <row r="161" spans="2:2" x14ac:dyDescent="0.2">
      <c r="B161" s="434" t="s">
        <v>447</v>
      </c>
    </row>
    <row r="162" spans="2:2" x14ac:dyDescent="0.2">
      <c r="B162" s="434" t="s">
        <v>448</v>
      </c>
    </row>
    <row r="163" spans="2:2" x14ac:dyDescent="0.2">
      <c r="B163" s="434" t="s">
        <v>449</v>
      </c>
    </row>
    <row r="164" spans="2:2" x14ac:dyDescent="0.2">
      <c r="B164" s="434" t="s">
        <v>450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8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3"/>
  <cols>
    <col min="1" max="1" width="7.109375" style="274" customWidth="1"/>
    <col min="2" max="2" width="42.6640625" style="274" bestFit="1" customWidth="1"/>
    <col min="3" max="3" width="11.33203125" style="276" bestFit="1" customWidth="1"/>
    <col min="4" max="4" width="9" style="276" customWidth="1"/>
    <col min="5" max="5" width="10" style="276" bestFit="1" customWidth="1"/>
    <col min="6" max="6" width="9.109375" style="276" bestFit="1" customWidth="1"/>
    <col min="7" max="7" width="9.5546875" style="274" customWidth="1"/>
    <col min="8" max="8" width="8.88671875" style="274"/>
    <col min="9" max="9" width="6.5546875" style="274" customWidth="1"/>
    <col min="10" max="195" width="8.88671875" style="274"/>
    <col min="196" max="196" width="56.5546875" style="274" customWidth="1"/>
    <col min="197" max="197" width="11" style="274" customWidth="1"/>
    <col min="198" max="200" width="14.44140625" style="274" customWidth="1"/>
    <col min="201" max="201" width="12.5546875" style="274" bestFit="1" customWidth="1"/>
    <col min="202" max="202" width="9.44140625" style="274" customWidth="1"/>
    <col min="203" max="203" width="11.109375" style="274" bestFit="1" customWidth="1"/>
    <col min="204" max="205" width="8.88671875" style="274"/>
    <col min="206" max="206" width="59.109375" style="274" bestFit="1" customWidth="1"/>
    <col min="207" max="207" width="45.44140625" style="274" bestFit="1" customWidth="1"/>
    <col min="208" max="209" width="12.5546875" style="274" bestFit="1" customWidth="1"/>
    <col min="210" max="210" width="8.88671875" style="274"/>
    <col min="211" max="212" width="12" style="274" bestFit="1" customWidth="1"/>
    <col min="213" max="451" width="8.88671875" style="274"/>
    <col min="452" max="452" width="56.5546875" style="274" customWidth="1"/>
    <col min="453" max="453" width="11" style="274" customWidth="1"/>
    <col min="454" max="456" width="14.44140625" style="274" customWidth="1"/>
    <col min="457" max="457" width="12.5546875" style="274" bestFit="1" customWidth="1"/>
    <col min="458" max="458" width="9.44140625" style="274" customWidth="1"/>
    <col min="459" max="459" width="11.109375" style="274" bestFit="1" customWidth="1"/>
    <col min="460" max="461" width="8.88671875" style="274"/>
    <col min="462" max="462" width="59.109375" style="274" bestFit="1" customWidth="1"/>
    <col min="463" max="463" width="45.44140625" style="274" bestFit="1" customWidth="1"/>
    <col min="464" max="465" width="12.5546875" style="274" bestFit="1" customWidth="1"/>
    <col min="466" max="466" width="8.88671875" style="274"/>
    <col min="467" max="468" width="12" style="274" bestFit="1" customWidth="1"/>
    <col min="469" max="707" width="8.88671875" style="274"/>
    <col min="708" max="708" width="56.5546875" style="274" customWidth="1"/>
    <col min="709" max="709" width="11" style="274" customWidth="1"/>
    <col min="710" max="712" width="14.44140625" style="274" customWidth="1"/>
    <col min="713" max="713" width="12.5546875" style="274" bestFit="1" customWidth="1"/>
    <col min="714" max="714" width="9.44140625" style="274" customWidth="1"/>
    <col min="715" max="715" width="11.109375" style="274" bestFit="1" customWidth="1"/>
    <col min="716" max="717" width="8.88671875" style="274"/>
    <col min="718" max="718" width="59.109375" style="274" bestFit="1" customWidth="1"/>
    <col min="719" max="719" width="45.44140625" style="274" bestFit="1" customWidth="1"/>
    <col min="720" max="721" width="12.5546875" style="274" bestFit="1" customWidth="1"/>
    <col min="722" max="722" width="8.88671875" style="274"/>
    <col min="723" max="724" width="12" style="274" bestFit="1" customWidth="1"/>
    <col min="725" max="963" width="8.88671875" style="274"/>
    <col min="964" max="964" width="56.5546875" style="274" customWidth="1"/>
    <col min="965" max="965" width="11" style="274" customWidth="1"/>
    <col min="966" max="968" width="14.44140625" style="274" customWidth="1"/>
    <col min="969" max="969" width="12.5546875" style="274" bestFit="1" customWidth="1"/>
    <col min="970" max="970" width="9.44140625" style="274" customWidth="1"/>
    <col min="971" max="971" width="11.109375" style="274" bestFit="1" customWidth="1"/>
    <col min="972" max="973" width="8.88671875" style="274"/>
    <col min="974" max="974" width="59.109375" style="274" bestFit="1" customWidth="1"/>
    <col min="975" max="975" width="45.44140625" style="274" bestFit="1" customWidth="1"/>
    <col min="976" max="977" width="12.5546875" style="274" bestFit="1" customWidth="1"/>
    <col min="978" max="978" width="8.88671875" style="274"/>
    <col min="979" max="980" width="12" style="274" bestFit="1" customWidth="1"/>
    <col min="981" max="1219" width="8.88671875" style="274"/>
    <col min="1220" max="1220" width="56.5546875" style="274" customWidth="1"/>
    <col min="1221" max="1221" width="11" style="274" customWidth="1"/>
    <col min="1222" max="1224" width="14.44140625" style="274" customWidth="1"/>
    <col min="1225" max="1225" width="12.5546875" style="274" bestFit="1" customWidth="1"/>
    <col min="1226" max="1226" width="9.44140625" style="274" customWidth="1"/>
    <col min="1227" max="1227" width="11.109375" style="274" bestFit="1" customWidth="1"/>
    <col min="1228" max="1229" width="8.88671875" style="274"/>
    <col min="1230" max="1230" width="59.109375" style="274" bestFit="1" customWidth="1"/>
    <col min="1231" max="1231" width="45.44140625" style="274" bestFit="1" customWidth="1"/>
    <col min="1232" max="1233" width="12.5546875" style="274" bestFit="1" customWidth="1"/>
    <col min="1234" max="1234" width="8.88671875" style="274"/>
    <col min="1235" max="1236" width="12" style="274" bestFit="1" customWidth="1"/>
    <col min="1237" max="1475" width="8.88671875" style="274"/>
    <col min="1476" max="1476" width="56.5546875" style="274" customWidth="1"/>
    <col min="1477" max="1477" width="11" style="274" customWidth="1"/>
    <col min="1478" max="1480" width="14.44140625" style="274" customWidth="1"/>
    <col min="1481" max="1481" width="12.5546875" style="274" bestFit="1" customWidth="1"/>
    <col min="1482" max="1482" width="9.44140625" style="274" customWidth="1"/>
    <col min="1483" max="1483" width="11.109375" style="274" bestFit="1" customWidth="1"/>
    <col min="1484" max="1485" width="8.88671875" style="274"/>
    <col min="1486" max="1486" width="59.109375" style="274" bestFit="1" customWidth="1"/>
    <col min="1487" max="1487" width="45.44140625" style="274" bestFit="1" customWidth="1"/>
    <col min="1488" max="1489" width="12.5546875" style="274" bestFit="1" customWidth="1"/>
    <col min="1490" max="1490" width="8.88671875" style="274"/>
    <col min="1491" max="1492" width="12" style="274" bestFit="1" customWidth="1"/>
    <col min="1493" max="1731" width="8.88671875" style="274"/>
    <col min="1732" max="1732" width="56.5546875" style="274" customWidth="1"/>
    <col min="1733" max="1733" width="11" style="274" customWidth="1"/>
    <col min="1734" max="1736" width="14.44140625" style="274" customWidth="1"/>
    <col min="1737" max="1737" width="12.5546875" style="274" bestFit="1" customWidth="1"/>
    <col min="1738" max="1738" width="9.44140625" style="274" customWidth="1"/>
    <col min="1739" max="1739" width="11.109375" style="274" bestFit="1" customWidth="1"/>
    <col min="1740" max="1741" width="8.88671875" style="274"/>
    <col min="1742" max="1742" width="59.109375" style="274" bestFit="1" customWidth="1"/>
    <col min="1743" max="1743" width="45.44140625" style="274" bestFit="1" customWidth="1"/>
    <col min="1744" max="1745" width="12.5546875" style="274" bestFit="1" customWidth="1"/>
    <col min="1746" max="1746" width="8.88671875" style="274"/>
    <col min="1747" max="1748" width="12" style="274" bestFit="1" customWidth="1"/>
    <col min="1749" max="1987" width="8.88671875" style="274"/>
    <col min="1988" max="1988" width="56.5546875" style="274" customWidth="1"/>
    <col min="1989" max="1989" width="11" style="274" customWidth="1"/>
    <col min="1990" max="1992" width="14.44140625" style="274" customWidth="1"/>
    <col min="1993" max="1993" width="12.5546875" style="274" bestFit="1" customWidth="1"/>
    <col min="1994" max="1994" width="9.44140625" style="274" customWidth="1"/>
    <col min="1995" max="1995" width="11.109375" style="274" bestFit="1" customWidth="1"/>
    <col min="1996" max="1997" width="8.88671875" style="274"/>
    <col min="1998" max="1998" width="59.109375" style="274" bestFit="1" customWidth="1"/>
    <col min="1999" max="1999" width="45.44140625" style="274" bestFit="1" customWidth="1"/>
    <col min="2000" max="2001" width="12.5546875" style="274" bestFit="1" customWidth="1"/>
    <col min="2002" max="2002" width="8.88671875" style="274"/>
    <col min="2003" max="2004" width="12" style="274" bestFit="1" customWidth="1"/>
    <col min="2005" max="2243" width="8.88671875" style="274"/>
    <col min="2244" max="2244" width="56.5546875" style="274" customWidth="1"/>
    <col min="2245" max="2245" width="11" style="274" customWidth="1"/>
    <col min="2246" max="2248" width="14.44140625" style="274" customWidth="1"/>
    <col min="2249" max="2249" width="12.5546875" style="274" bestFit="1" customWidth="1"/>
    <col min="2250" max="2250" width="9.44140625" style="274" customWidth="1"/>
    <col min="2251" max="2251" width="11.109375" style="274" bestFit="1" customWidth="1"/>
    <col min="2252" max="2253" width="8.88671875" style="274"/>
    <col min="2254" max="2254" width="59.109375" style="274" bestFit="1" customWidth="1"/>
    <col min="2255" max="2255" width="45.44140625" style="274" bestFit="1" customWidth="1"/>
    <col min="2256" max="2257" width="12.5546875" style="274" bestFit="1" customWidth="1"/>
    <col min="2258" max="2258" width="8.88671875" style="274"/>
    <col min="2259" max="2260" width="12" style="274" bestFit="1" customWidth="1"/>
    <col min="2261" max="2499" width="8.88671875" style="274"/>
    <col min="2500" max="2500" width="56.5546875" style="274" customWidth="1"/>
    <col min="2501" max="2501" width="11" style="274" customWidth="1"/>
    <col min="2502" max="2504" width="14.44140625" style="274" customWidth="1"/>
    <col min="2505" max="2505" width="12.5546875" style="274" bestFit="1" customWidth="1"/>
    <col min="2506" max="2506" width="9.44140625" style="274" customWidth="1"/>
    <col min="2507" max="2507" width="11.109375" style="274" bestFit="1" customWidth="1"/>
    <col min="2508" max="2509" width="8.88671875" style="274"/>
    <col min="2510" max="2510" width="59.109375" style="274" bestFit="1" customWidth="1"/>
    <col min="2511" max="2511" width="45.44140625" style="274" bestFit="1" customWidth="1"/>
    <col min="2512" max="2513" width="12.5546875" style="274" bestFit="1" customWidth="1"/>
    <col min="2514" max="2514" width="8.88671875" style="274"/>
    <col min="2515" max="2516" width="12" style="274" bestFit="1" customWidth="1"/>
    <col min="2517" max="2755" width="8.88671875" style="274"/>
    <col min="2756" max="2756" width="56.5546875" style="274" customWidth="1"/>
    <col min="2757" max="2757" width="11" style="274" customWidth="1"/>
    <col min="2758" max="2760" width="14.44140625" style="274" customWidth="1"/>
    <col min="2761" max="2761" width="12.5546875" style="274" bestFit="1" customWidth="1"/>
    <col min="2762" max="2762" width="9.44140625" style="274" customWidth="1"/>
    <col min="2763" max="2763" width="11.109375" style="274" bestFit="1" customWidth="1"/>
    <col min="2764" max="2765" width="8.88671875" style="274"/>
    <col min="2766" max="2766" width="59.109375" style="274" bestFit="1" customWidth="1"/>
    <col min="2767" max="2767" width="45.44140625" style="274" bestFit="1" customWidth="1"/>
    <col min="2768" max="2769" width="12.5546875" style="274" bestFit="1" customWidth="1"/>
    <col min="2770" max="2770" width="8.88671875" style="274"/>
    <col min="2771" max="2772" width="12" style="274" bestFit="1" customWidth="1"/>
    <col min="2773" max="3011" width="8.88671875" style="274"/>
    <col min="3012" max="3012" width="56.5546875" style="274" customWidth="1"/>
    <col min="3013" max="3013" width="11" style="274" customWidth="1"/>
    <col min="3014" max="3016" width="14.44140625" style="274" customWidth="1"/>
    <col min="3017" max="3017" width="12.5546875" style="274" bestFit="1" customWidth="1"/>
    <col min="3018" max="3018" width="9.44140625" style="274" customWidth="1"/>
    <col min="3019" max="3019" width="11.109375" style="274" bestFit="1" customWidth="1"/>
    <col min="3020" max="3021" width="8.88671875" style="274"/>
    <col min="3022" max="3022" width="59.109375" style="274" bestFit="1" customWidth="1"/>
    <col min="3023" max="3023" width="45.44140625" style="274" bestFit="1" customWidth="1"/>
    <col min="3024" max="3025" width="12.5546875" style="274" bestFit="1" customWidth="1"/>
    <col min="3026" max="3026" width="8.88671875" style="274"/>
    <col min="3027" max="3028" width="12" style="274" bestFit="1" customWidth="1"/>
    <col min="3029" max="3267" width="8.88671875" style="274"/>
    <col min="3268" max="3268" width="56.5546875" style="274" customWidth="1"/>
    <col min="3269" max="3269" width="11" style="274" customWidth="1"/>
    <col min="3270" max="3272" width="14.44140625" style="274" customWidth="1"/>
    <col min="3273" max="3273" width="12.5546875" style="274" bestFit="1" customWidth="1"/>
    <col min="3274" max="3274" width="9.44140625" style="274" customWidth="1"/>
    <col min="3275" max="3275" width="11.109375" style="274" bestFit="1" customWidth="1"/>
    <col min="3276" max="3277" width="8.88671875" style="274"/>
    <col min="3278" max="3278" width="59.109375" style="274" bestFit="1" customWidth="1"/>
    <col min="3279" max="3279" width="45.44140625" style="274" bestFit="1" customWidth="1"/>
    <col min="3280" max="3281" width="12.5546875" style="274" bestFit="1" customWidth="1"/>
    <col min="3282" max="3282" width="8.88671875" style="274"/>
    <col min="3283" max="3284" width="12" style="274" bestFit="1" customWidth="1"/>
    <col min="3285" max="3523" width="8.88671875" style="274"/>
    <col min="3524" max="3524" width="56.5546875" style="274" customWidth="1"/>
    <col min="3525" max="3525" width="11" style="274" customWidth="1"/>
    <col min="3526" max="3528" width="14.44140625" style="274" customWidth="1"/>
    <col min="3529" max="3529" width="12.5546875" style="274" bestFit="1" customWidth="1"/>
    <col min="3530" max="3530" width="9.44140625" style="274" customWidth="1"/>
    <col min="3531" max="3531" width="11.109375" style="274" bestFit="1" customWidth="1"/>
    <col min="3532" max="3533" width="8.88671875" style="274"/>
    <col min="3534" max="3534" width="59.109375" style="274" bestFit="1" customWidth="1"/>
    <col min="3535" max="3535" width="45.44140625" style="274" bestFit="1" customWidth="1"/>
    <col min="3536" max="3537" width="12.5546875" style="274" bestFit="1" customWidth="1"/>
    <col min="3538" max="3538" width="8.88671875" style="274"/>
    <col min="3539" max="3540" width="12" style="274" bestFit="1" customWidth="1"/>
    <col min="3541" max="3779" width="8.88671875" style="274"/>
    <col min="3780" max="3780" width="56.5546875" style="274" customWidth="1"/>
    <col min="3781" max="3781" width="11" style="274" customWidth="1"/>
    <col min="3782" max="3784" width="14.44140625" style="274" customWidth="1"/>
    <col min="3785" max="3785" width="12.5546875" style="274" bestFit="1" customWidth="1"/>
    <col min="3786" max="3786" width="9.44140625" style="274" customWidth="1"/>
    <col min="3787" max="3787" width="11.109375" style="274" bestFit="1" customWidth="1"/>
    <col min="3788" max="3789" width="8.88671875" style="274"/>
    <col min="3790" max="3790" width="59.109375" style="274" bestFit="1" customWidth="1"/>
    <col min="3791" max="3791" width="45.44140625" style="274" bestFit="1" customWidth="1"/>
    <col min="3792" max="3793" width="12.5546875" style="274" bestFit="1" customWidth="1"/>
    <col min="3794" max="3794" width="8.88671875" style="274"/>
    <col min="3795" max="3796" width="12" style="274" bestFit="1" customWidth="1"/>
    <col min="3797" max="4035" width="8.88671875" style="274"/>
    <col min="4036" max="4036" width="56.5546875" style="274" customWidth="1"/>
    <col min="4037" max="4037" width="11" style="274" customWidth="1"/>
    <col min="4038" max="4040" width="14.44140625" style="274" customWidth="1"/>
    <col min="4041" max="4041" width="12.5546875" style="274" bestFit="1" customWidth="1"/>
    <col min="4042" max="4042" width="9.44140625" style="274" customWidth="1"/>
    <col min="4043" max="4043" width="11.109375" style="274" bestFit="1" customWidth="1"/>
    <col min="4044" max="4045" width="8.88671875" style="274"/>
    <col min="4046" max="4046" width="59.109375" style="274" bestFit="1" customWidth="1"/>
    <col min="4047" max="4047" width="45.44140625" style="274" bestFit="1" customWidth="1"/>
    <col min="4048" max="4049" width="12.5546875" style="274" bestFit="1" customWidth="1"/>
    <col min="4050" max="4050" width="8.88671875" style="274"/>
    <col min="4051" max="4052" width="12" style="274" bestFit="1" customWidth="1"/>
    <col min="4053" max="4291" width="8.88671875" style="274"/>
    <col min="4292" max="4292" width="56.5546875" style="274" customWidth="1"/>
    <col min="4293" max="4293" width="11" style="274" customWidth="1"/>
    <col min="4294" max="4296" width="14.44140625" style="274" customWidth="1"/>
    <col min="4297" max="4297" width="12.5546875" style="274" bestFit="1" customWidth="1"/>
    <col min="4298" max="4298" width="9.44140625" style="274" customWidth="1"/>
    <col min="4299" max="4299" width="11.109375" style="274" bestFit="1" customWidth="1"/>
    <col min="4300" max="4301" width="8.88671875" style="274"/>
    <col min="4302" max="4302" width="59.109375" style="274" bestFit="1" customWidth="1"/>
    <col min="4303" max="4303" width="45.44140625" style="274" bestFit="1" customWidth="1"/>
    <col min="4304" max="4305" width="12.5546875" style="274" bestFit="1" customWidth="1"/>
    <col min="4306" max="4306" width="8.88671875" style="274"/>
    <col min="4307" max="4308" width="12" style="274" bestFit="1" customWidth="1"/>
    <col min="4309" max="4547" width="8.88671875" style="274"/>
    <col min="4548" max="4548" width="56.5546875" style="274" customWidth="1"/>
    <col min="4549" max="4549" width="11" style="274" customWidth="1"/>
    <col min="4550" max="4552" width="14.44140625" style="274" customWidth="1"/>
    <col min="4553" max="4553" width="12.5546875" style="274" bestFit="1" customWidth="1"/>
    <col min="4554" max="4554" width="9.44140625" style="274" customWidth="1"/>
    <col min="4555" max="4555" width="11.109375" style="274" bestFit="1" customWidth="1"/>
    <col min="4556" max="4557" width="8.88671875" style="274"/>
    <col min="4558" max="4558" width="59.109375" style="274" bestFit="1" customWidth="1"/>
    <col min="4559" max="4559" width="45.44140625" style="274" bestFit="1" customWidth="1"/>
    <col min="4560" max="4561" width="12.5546875" style="274" bestFit="1" customWidth="1"/>
    <col min="4562" max="4562" width="8.88671875" style="274"/>
    <col min="4563" max="4564" width="12" style="274" bestFit="1" customWidth="1"/>
    <col min="4565" max="4803" width="8.88671875" style="274"/>
    <col min="4804" max="4804" width="56.5546875" style="274" customWidth="1"/>
    <col min="4805" max="4805" width="11" style="274" customWidth="1"/>
    <col min="4806" max="4808" width="14.44140625" style="274" customWidth="1"/>
    <col min="4809" max="4809" width="12.5546875" style="274" bestFit="1" customWidth="1"/>
    <col min="4810" max="4810" width="9.44140625" style="274" customWidth="1"/>
    <col min="4811" max="4811" width="11.109375" style="274" bestFit="1" customWidth="1"/>
    <col min="4812" max="4813" width="8.88671875" style="274"/>
    <col min="4814" max="4814" width="59.109375" style="274" bestFit="1" customWidth="1"/>
    <col min="4815" max="4815" width="45.44140625" style="274" bestFit="1" customWidth="1"/>
    <col min="4816" max="4817" width="12.5546875" style="274" bestFit="1" customWidth="1"/>
    <col min="4818" max="4818" width="8.88671875" style="274"/>
    <col min="4819" max="4820" width="12" style="274" bestFit="1" customWidth="1"/>
    <col min="4821" max="5059" width="8.88671875" style="274"/>
    <col min="5060" max="5060" width="56.5546875" style="274" customWidth="1"/>
    <col min="5061" max="5061" width="11" style="274" customWidth="1"/>
    <col min="5062" max="5064" width="14.44140625" style="274" customWidth="1"/>
    <col min="5065" max="5065" width="12.5546875" style="274" bestFit="1" customWidth="1"/>
    <col min="5066" max="5066" width="9.44140625" style="274" customWidth="1"/>
    <col min="5067" max="5067" width="11.109375" style="274" bestFit="1" customWidth="1"/>
    <col min="5068" max="5069" width="8.88671875" style="274"/>
    <col min="5070" max="5070" width="59.109375" style="274" bestFit="1" customWidth="1"/>
    <col min="5071" max="5071" width="45.44140625" style="274" bestFit="1" customWidth="1"/>
    <col min="5072" max="5073" width="12.5546875" style="274" bestFit="1" customWidth="1"/>
    <col min="5074" max="5074" width="8.88671875" style="274"/>
    <col min="5075" max="5076" width="12" style="274" bestFit="1" customWidth="1"/>
    <col min="5077" max="5315" width="8.88671875" style="274"/>
    <col min="5316" max="5316" width="56.5546875" style="274" customWidth="1"/>
    <col min="5317" max="5317" width="11" style="274" customWidth="1"/>
    <col min="5318" max="5320" width="14.44140625" style="274" customWidth="1"/>
    <col min="5321" max="5321" width="12.5546875" style="274" bestFit="1" customWidth="1"/>
    <col min="5322" max="5322" width="9.44140625" style="274" customWidth="1"/>
    <col min="5323" max="5323" width="11.109375" style="274" bestFit="1" customWidth="1"/>
    <col min="5324" max="5325" width="8.88671875" style="274"/>
    <col min="5326" max="5326" width="59.109375" style="274" bestFit="1" customWidth="1"/>
    <col min="5327" max="5327" width="45.44140625" style="274" bestFit="1" customWidth="1"/>
    <col min="5328" max="5329" width="12.5546875" style="274" bestFit="1" customWidth="1"/>
    <col min="5330" max="5330" width="8.88671875" style="274"/>
    <col min="5331" max="5332" width="12" style="274" bestFit="1" customWidth="1"/>
    <col min="5333" max="5571" width="8.88671875" style="274"/>
    <col min="5572" max="5572" width="56.5546875" style="274" customWidth="1"/>
    <col min="5573" max="5573" width="11" style="274" customWidth="1"/>
    <col min="5574" max="5576" width="14.44140625" style="274" customWidth="1"/>
    <col min="5577" max="5577" width="12.5546875" style="274" bestFit="1" customWidth="1"/>
    <col min="5578" max="5578" width="9.44140625" style="274" customWidth="1"/>
    <col min="5579" max="5579" width="11.109375" style="274" bestFit="1" customWidth="1"/>
    <col min="5580" max="5581" width="8.88671875" style="274"/>
    <col min="5582" max="5582" width="59.109375" style="274" bestFit="1" customWidth="1"/>
    <col min="5583" max="5583" width="45.44140625" style="274" bestFit="1" customWidth="1"/>
    <col min="5584" max="5585" width="12.5546875" style="274" bestFit="1" customWidth="1"/>
    <col min="5586" max="5586" width="8.88671875" style="274"/>
    <col min="5587" max="5588" width="12" style="274" bestFit="1" customWidth="1"/>
    <col min="5589" max="5827" width="8.88671875" style="274"/>
    <col min="5828" max="5828" width="56.5546875" style="274" customWidth="1"/>
    <col min="5829" max="5829" width="11" style="274" customWidth="1"/>
    <col min="5830" max="5832" width="14.44140625" style="274" customWidth="1"/>
    <col min="5833" max="5833" width="12.5546875" style="274" bestFit="1" customWidth="1"/>
    <col min="5834" max="5834" width="9.44140625" style="274" customWidth="1"/>
    <col min="5835" max="5835" width="11.109375" style="274" bestFit="1" customWidth="1"/>
    <col min="5836" max="5837" width="8.88671875" style="274"/>
    <col min="5838" max="5838" width="59.109375" style="274" bestFit="1" customWidth="1"/>
    <col min="5839" max="5839" width="45.44140625" style="274" bestFit="1" customWidth="1"/>
    <col min="5840" max="5841" width="12.5546875" style="274" bestFit="1" customWidth="1"/>
    <col min="5842" max="5842" width="8.88671875" style="274"/>
    <col min="5843" max="5844" width="12" style="274" bestFit="1" customWidth="1"/>
    <col min="5845" max="6083" width="8.88671875" style="274"/>
    <col min="6084" max="6084" width="56.5546875" style="274" customWidth="1"/>
    <col min="6085" max="6085" width="11" style="274" customWidth="1"/>
    <col min="6086" max="6088" width="14.44140625" style="274" customWidth="1"/>
    <col min="6089" max="6089" width="12.5546875" style="274" bestFit="1" customWidth="1"/>
    <col min="6090" max="6090" width="9.44140625" style="274" customWidth="1"/>
    <col min="6091" max="6091" width="11.109375" style="274" bestFit="1" customWidth="1"/>
    <col min="6092" max="6093" width="8.88671875" style="274"/>
    <col min="6094" max="6094" width="59.109375" style="274" bestFit="1" customWidth="1"/>
    <col min="6095" max="6095" width="45.44140625" style="274" bestFit="1" customWidth="1"/>
    <col min="6096" max="6097" width="12.5546875" style="274" bestFit="1" customWidth="1"/>
    <col min="6098" max="6098" width="8.88671875" style="274"/>
    <col min="6099" max="6100" width="12" style="274" bestFit="1" customWidth="1"/>
    <col min="6101" max="6339" width="8.88671875" style="274"/>
    <col min="6340" max="6340" width="56.5546875" style="274" customWidth="1"/>
    <col min="6341" max="6341" width="11" style="274" customWidth="1"/>
    <col min="6342" max="6344" width="14.44140625" style="274" customWidth="1"/>
    <col min="6345" max="6345" width="12.5546875" style="274" bestFit="1" customWidth="1"/>
    <col min="6346" max="6346" width="9.44140625" style="274" customWidth="1"/>
    <col min="6347" max="6347" width="11.109375" style="274" bestFit="1" customWidth="1"/>
    <col min="6348" max="6349" width="8.88671875" style="274"/>
    <col min="6350" max="6350" width="59.109375" style="274" bestFit="1" customWidth="1"/>
    <col min="6351" max="6351" width="45.44140625" style="274" bestFit="1" customWidth="1"/>
    <col min="6352" max="6353" width="12.5546875" style="274" bestFit="1" customWidth="1"/>
    <col min="6354" max="6354" width="8.88671875" style="274"/>
    <col min="6355" max="6356" width="12" style="274" bestFit="1" customWidth="1"/>
    <col min="6357" max="6595" width="8.88671875" style="274"/>
    <col min="6596" max="6596" width="56.5546875" style="274" customWidth="1"/>
    <col min="6597" max="6597" width="11" style="274" customWidth="1"/>
    <col min="6598" max="6600" width="14.44140625" style="274" customWidth="1"/>
    <col min="6601" max="6601" width="12.5546875" style="274" bestFit="1" customWidth="1"/>
    <col min="6602" max="6602" width="9.44140625" style="274" customWidth="1"/>
    <col min="6603" max="6603" width="11.109375" style="274" bestFit="1" customWidth="1"/>
    <col min="6604" max="6605" width="8.88671875" style="274"/>
    <col min="6606" max="6606" width="59.109375" style="274" bestFit="1" customWidth="1"/>
    <col min="6607" max="6607" width="45.44140625" style="274" bestFit="1" customWidth="1"/>
    <col min="6608" max="6609" width="12.5546875" style="274" bestFit="1" customWidth="1"/>
    <col min="6610" max="6610" width="8.88671875" style="274"/>
    <col min="6611" max="6612" width="12" style="274" bestFit="1" customWidth="1"/>
    <col min="6613" max="6851" width="8.88671875" style="274"/>
    <col min="6852" max="6852" width="56.5546875" style="274" customWidth="1"/>
    <col min="6853" max="6853" width="11" style="274" customWidth="1"/>
    <col min="6854" max="6856" width="14.44140625" style="274" customWidth="1"/>
    <col min="6857" max="6857" width="12.5546875" style="274" bestFit="1" customWidth="1"/>
    <col min="6858" max="6858" width="9.44140625" style="274" customWidth="1"/>
    <col min="6859" max="6859" width="11.109375" style="274" bestFit="1" customWidth="1"/>
    <col min="6860" max="6861" width="8.88671875" style="274"/>
    <col min="6862" max="6862" width="59.109375" style="274" bestFit="1" customWidth="1"/>
    <col min="6863" max="6863" width="45.44140625" style="274" bestFit="1" customWidth="1"/>
    <col min="6864" max="6865" width="12.5546875" style="274" bestFit="1" customWidth="1"/>
    <col min="6866" max="6866" width="8.88671875" style="274"/>
    <col min="6867" max="6868" width="12" style="274" bestFit="1" customWidth="1"/>
    <col min="6869" max="7107" width="8.88671875" style="274"/>
    <col min="7108" max="7108" width="56.5546875" style="274" customWidth="1"/>
    <col min="7109" max="7109" width="11" style="274" customWidth="1"/>
    <col min="7110" max="7112" width="14.44140625" style="274" customWidth="1"/>
    <col min="7113" max="7113" width="12.5546875" style="274" bestFit="1" customWidth="1"/>
    <col min="7114" max="7114" width="9.44140625" style="274" customWidth="1"/>
    <col min="7115" max="7115" width="11.109375" style="274" bestFit="1" customWidth="1"/>
    <col min="7116" max="7117" width="8.88671875" style="274"/>
    <col min="7118" max="7118" width="59.109375" style="274" bestFit="1" customWidth="1"/>
    <col min="7119" max="7119" width="45.44140625" style="274" bestFit="1" customWidth="1"/>
    <col min="7120" max="7121" width="12.5546875" style="274" bestFit="1" customWidth="1"/>
    <col min="7122" max="7122" width="8.88671875" style="274"/>
    <col min="7123" max="7124" width="12" style="274" bestFit="1" customWidth="1"/>
    <col min="7125" max="7363" width="8.88671875" style="274"/>
    <col min="7364" max="7364" width="56.5546875" style="274" customWidth="1"/>
    <col min="7365" max="7365" width="11" style="274" customWidth="1"/>
    <col min="7366" max="7368" width="14.44140625" style="274" customWidth="1"/>
    <col min="7369" max="7369" width="12.5546875" style="274" bestFit="1" customWidth="1"/>
    <col min="7370" max="7370" width="9.44140625" style="274" customWidth="1"/>
    <col min="7371" max="7371" width="11.109375" style="274" bestFit="1" customWidth="1"/>
    <col min="7372" max="7373" width="8.88671875" style="274"/>
    <col min="7374" max="7374" width="59.109375" style="274" bestFit="1" customWidth="1"/>
    <col min="7375" max="7375" width="45.44140625" style="274" bestFit="1" customWidth="1"/>
    <col min="7376" max="7377" width="12.5546875" style="274" bestFit="1" customWidth="1"/>
    <col min="7378" max="7378" width="8.88671875" style="274"/>
    <col min="7379" max="7380" width="12" style="274" bestFit="1" customWidth="1"/>
    <col min="7381" max="7619" width="8.88671875" style="274"/>
    <col min="7620" max="7620" width="56.5546875" style="274" customWidth="1"/>
    <col min="7621" max="7621" width="11" style="274" customWidth="1"/>
    <col min="7622" max="7624" width="14.44140625" style="274" customWidth="1"/>
    <col min="7625" max="7625" width="12.5546875" style="274" bestFit="1" customWidth="1"/>
    <col min="7626" max="7626" width="9.44140625" style="274" customWidth="1"/>
    <col min="7627" max="7627" width="11.109375" style="274" bestFit="1" customWidth="1"/>
    <col min="7628" max="7629" width="8.88671875" style="274"/>
    <col min="7630" max="7630" width="59.109375" style="274" bestFit="1" customWidth="1"/>
    <col min="7631" max="7631" width="45.44140625" style="274" bestFit="1" customWidth="1"/>
    <col min="7632" max="7633" width="12.5546875" style="274" bestFit="1" customWidth="1"/>
    <col min="7634" max="7634" width="8.88671875" style="274"/>
    <col min="7635" max="7636" width="12" style="274" bestFit="1" customWidth="1"/>
    <col min="7637" max="7875" width="8.88671875" style="274"/>
    <col min="7876" max="7876" width="56.5546875" style="274" customWidth="1"/>
    <col min="7877" max="7877" width="11" style="274" customWidth="1"/>
    <col min="7878" max="7880" width="14.44140625" style="274" customWidth="1"/>
    <col min="7881" max="7881" width="12.5546875" style="274" bestFit="1" customWidth="1"/>
    <col min="7882" max="7882" width="9.44140625" style="274" customWidth="1"/>
    <col min="7883" max="7883" width="11.109375" style="274" bestFit="1" customWidth="1"/>
    <col min="7884" max="7885" width="8.88671875" style="274"/>
    <col min="7886" max="7886" width="59.109375" style="274" bestFit="1" customWidth="1"/>
    <col min="7887" max="7887" width="45.44140625" style="274" bestFit="1" customWidth="1"/>
    <col min="7888" max="7889" width="12.5546875" style="274" bestFit="1" customWidth="1"/>
    <col min="7890" max="7890" width="8.88671875" style="274"/>
    <col min="7891" max="7892" width="12" style="274" bestFit="1" customWidth="1"/>
    <col min="7893" max="8131" width="8.88671875" style="274"/>
    <col min="8132" max="8132" width="56.5546875" style="274" customWidth="1"/>
    <col min="8133" max="8133" width="11" style="274" customWidth="1"/>
    <col min="8134" max="8136" width="14.44140625" style="274" customWidth="1"/>
    <col min="8137" max="8137" width="12.5546875" style="274" bestFit="1" customWidth="1"/>
    <col min="8138" max="8138" width="9.44140625" style="274" customWidth="1"/>
    <col min="8139" max="8139" width="11.109375" style="274" bestFit="1" customWidth="1"/>
    <col min="8140" max="8141" width="8.88671875" style="274"/>
    <col min="8142" max="8142" width="59.109375" style="274" bestFit="1" customWidth="1"/>
    <col min="8143" max="8143" width="45.44140625" style="274" bestFit="1" customWidth="1"/>
    <col min="8144" max="8145" width="12.5546875" style="274" bestFit="1" customWidth="1"/>
    <col min="8146" max="8146" width="8.88671875" style="274"/>
    <col min="8147" max="8148" width="12" style="274" bestFit="1" customWidth="1"/>
    <col min="8149" max="8387" width="8.88671875" style="274"/>
    <col min="8388" max="8388" width="56.5546875" style="274" customWidth="1"/>
    <col min="8389" max="8389" width="11" style="274" customWidth="1"/>
    <col min="8390" max="8392" width="14.44140625" style="274" customWidth="1"/>
    <col min="8393" max="8393" width="12.5546875" style="274" bestFit="1" customWidth="1"/>
    <col min="8394" max="8394" width="9.44140625" style="274" customWidth="1"/>
    <col min="8395" max="8395" width="11.109375" style="274" bestFit="1" customWidth="1"/>
    <col min="8396" max="8397" width="8.88671875" style="274"/>
    <col min="8398" max="8398" width="59.109375" style="274" bestFit="1" customWidth="1"/>
    <col min="8399" max="8399" width="45.44140625" style="274" bestFit="1" customWidth="1"/>
    <col min="8400" max="8401" width="12.5546875" style="274" bestFit="1" customWidth="1"/>
    <col min="8402" max="8402" width="8.88671875" style="274"/>
    <col min="8403" max="8404" width="12" style="274" bestFit="1" customWidth="1"/>
    <col min="8405" max="8643" width="8.88671875" style="274"/>
    <col min="8644" max="8644" width="56.5546875" style="274" customWidth="1"/>
    <col min="8645" max="8645" width="11" style="274" customWidth="1"/>
    <col min="8646" max="8648" width="14.44140625" style="274" customWidth="1"/>
    <col min="8649" max="8649" width="12.5546875" style="274" bestFit="1" customWidth="1"/>
    <col min="8650" max="8650" width="9.44140625" style="274" customWidth="1"/>
    <col min="8651" max="8651" width="11.109375" style="274" bestFit="1" customWidth="1"/>
    <col min="8652" max="8653" width="8.88671875" style="274"/>
    <col min="8654" max="8654" width="59.109375" style="274" bestFit="1" customWidth="1"/>
    <col min="8655" max="8655" width="45.44140625" style="274" bestFit="1" customWidth="1"/>
    <col min="8656" max="8657" width="12.5546875" style="274" bestFit="1" customWidth="1"/>
    <col min="8658" max="8658" width="8.88671875" style="274"/>
    <col min="8659" max="8660" width="12" style="274" bestFit="1" customWidth="1"/>
    <col min="8661" max="8899" width="8.88671875" style="274"/>
    <col min="8900" max="8900" width="56.5546875" style="274" customWidth="1"/>
    <col min="8901" max="8901" width="11" style="274" customWidth="1"/>
    <col min="8902" max="8904" width="14.44140625" style="274" customWidth="1"/>
    <col min="8905" max="8905" width="12.5546875" style="274" bestFit="1" customWidth="1"/>
    <col min="8906" max="8906" width="9.44140625" style="274" customWidth="1"/>
    <col min="8907" max="8907" width="11.109375" style="274" bestFit="1" customWidth="1"/>
    <col min="8908" max="8909" width="8.88671875" style="274"/>
    <col min="8910" max="8910" width="59.109375" style="274" bestFit="1" customWidth="1"/>
    <col min="8911" max="8911" width="45.44140625" style="274" bestFit="1" customWidth="1"/>
    <col min="8912" max="8913" width="12.5546875" style="274" bestFit="1" customWidth="1"/>
    <col min="8914" max="8914" width="8.88671875" style="274"/>
    <col min="8915" max="8916" width="12" style="274" bestFit="1" customWidth="1"/>
    <col min="8917" max="9155" width="8.88671875" style="274"/>
    <col min="9156" max="9156" width="56.5546875" style="274" customWidth="1"/>
    <col min="9157" max="9157" width="11" style="274" customWidth="1"/>
    <col min="9158" max="9160" width="14.44140625" style="274" customWidth="1"/>
    <col min="9161" max="9161" width="12.5546875" style="274" bestFit="1" customWidth="1"/>
    <col min="9162" max="9162" width="9.44140625" style="274" customWidth="1"/>
    <col min="9163" max="9163" width="11.109375" style="274" bestFit="1" customWidth="1"/>
    <col min="9164" max="9165" width="8.88671875" style="274"/>
    <col min="9166" max="9166" width="59.109375" style="274" bestFit="1" customWidth="1"/>
    <col min="9167" max="9167" width="45.44140625" style="274" bestFit="1" customWidth="1"/>
    <col min="9168" max="9169" width="12.5546875" style="274" bestFit="1" customWidth="1"/>
    <col min="9170" max="9170" width="8.88671875" style="274"/>
    <col min="9171" max="9172" width="12" style="274" bestFit="1" customWidth="1"/>
    <col min="9173" max="9411" width="8.88671875" style="274"/>
    <col min="9412" max="9412" width="56.5546875" style="274" customWidth="1"/>
    <col min="9413" max="9413" width="11" style="274" customWidth="1"/>
    <col min="9414" max="9416" width="14.44140625" style="274" customWidth="1"/>
    <col min="9417" max="9417" width="12.5546875" style="274" bestFit="1" customWidth="1"/>
    <col min="9418" max="9418" width="9.44140625" style="274" customWidth="1"/>
    <col min="9419" max="9419" width="11.109375" style="274" bestFit="1" customWidth="1"/>
    <col min="9420" max="9421" width="8.88671875" style="274"/>
    <col min="9422" max="9422" width="59.109375" style="274" bestFit="1" customWidth="1"/>
    <col min="9423" max="9423" width="45.44140625" style="274" bestFit="1" customWidth="1"/>
    <col min="9424" max="9425" width="12.5546875" style="274" bestFit="1" customWidth="1"/>
    <col min="9426" max="9426" width="8.88671875" style="274"/>
    <col min="9427" max="9428" width="12" style="274" bestFit="1" customWidth="1"/>
    <col min="9429" max="9667" width="8.88671875" style="274"/>
    <col min="9668" max="9668" width="56.5546875" style="274" customWidth="1"/>
    <col min="9669" max="9669" width="11" style="274" customWidth="1"/>
    <col min="9670" max="9672" width="14.44140625" style="274" customWidth="1"/>
    <col min="9673" max="9673" width="12.5546875" style="274" bestFit="1" customWidth="1"/>
    <col min="9674" max="9674" width="9.44140625" style="274" customWidth="1"/>
    <col min="9675" max="9675" width="11.109375" style="274" bestFit="1" customWidth="1"/>
    <col min="9676" max="9677" width="8.88671875" style="274"/>
    <col min="9678" max="9678" width="59.109375" style="274" bestFit="1" customWidth="1"/>
    <col min="9679" max="9679" width="45.44140625" style="274" bestFit="1" customWidth="1"/>
    <col min="9680" max="9681" width="12.5546875" style="274" bestFit="1" customWidth="1"/>
    <col min="9682" max="9682" width="8.88671875" style="274"/>
    <col min="9683" max="9684" width="12" style="274" bestFit="1" customWidth="1"/>
    <col min="9685" max="9923" width="8.88671875" style="274"/>
    <col min="9924" max="9924" width="56.5546875" style="274" customWidth="1"/>
    <col min="9925" max="9925" width="11" style="274" customWidth="1"/>
    <col min="9926" max="9928" width="14.44140625" style="274" customWidth="1"/>
    <col min="9929" max="9929" width="12.5546875" style="274" bestFit="1" customWidth="1"/>
    <col min="9930" max="9930" width="9.44140625" style="274" customWidth="1"/>
    <col min="9931" max="9931" width="11.109375" style="274" bestFit="1" customWidth="1"/>
    <col min="9932" max="9933" width="8.88671875" style="274"/>
    <col min="9934" max="9934" width="59.109375" style="274" bestFit="1" customWidth="1"/>
    <col min="9935" max="9935" width="45.44140625" style="274" bestFit="1" customWidth="1"/>
    <col min="9936" max="9937" width="12.5546875" style="274" bestFit="1" customWidth="1"/>
    <col min="9938" max="9938" width="8.88671875" style="274"/>
    <col min="9939" max="9940" width="12" style="274" bestFit="1" customWidth="1"/>
    <col min="9941" max="10179" width="8.88671875" style="274"/>
    <col min="10180" max="10180" width="56.5546875" style="274" customWidth="1"/>
    <col min="10181" max="10181" width="11" style="274" customWidth="1"/>
    <col min="10182" max="10184" width="14.44140625" style="274" customWidth="1"/>
    <col min="10185" max="10185" width="12.5546875" style="274" bestFit="1" customWidth="1"/>
    <col min="10186" max="10186" width="9.44140625" style="274" customWidth="1"/>
    <col min="10187" max="10187" width="11.109375" style="274" bestFit="1" customWidth="1"/>
    <col min="10188" max="10189" width="8.88671875" style="274"/>
    <col min="10190" max="10190" width="59.109375" style="274" bestFit="1" customWidth="1"/>
    <col min="10191" max="10191" width="45.44140625" style="274" bestFit="1" customWidth="1"/>
    <col min="10192" max="10193" width="12.5546875" style="274" bestFit="1" customWidth="1"/>
    <col min="10194" max="10194" width="8.88671875" style="274"/>
    <col min="10195" max="10196" width="12" style="274" bestFit="1" customWidth="1"/>
    <col min="10197" max="10435" width="8.88671875" style="274"/>
    <col min="10436" max="10436" width="56.5546875" style="274" customWidth="1"/>
    <col min="10437" max="10437" width="11" style="274" customWidth="1"/>
    <col min="10438" max="10440" width="14.44140625" style="274" customWidth="1"/>
    <col min="10441" max="10441" width="12.5546875" style="274" bestFit="1" customWidth="1"/>
    <col min="10442" max="10442" width="9.44140625" style="274" customWidth="1"/>
    <col min="10443" max="10443" width="11.109375" style="274" bestFit="1" customWidth="1"/>
    <col min="10444" max="10445" width="8.88671875" style="274"/>
    <col min="10446" max="10446" width="59.109375" style="274" bestFit="1" customWidth="1"/>
    <col min="10447" max="10447" width="45.44140625" style="274" bestFit="1" customWidth="1"/>
    <col min="10448" max="10449" width="12.5546875" style="274" bestFit="1" customWidth="1"/>
    <col min="10450" max="10450" width="8.88671875" style="274"/>
    <col min="10451" max="10452" width="12" style="274" bestFit="1" customWidth="1"/>
    <col min="10453" max="10691" width="8.88671875" style="274"/>
    <col min="10692" max="10692" width="56.5546875" style="274" customWidth="1"/>
    <col min="10693" max="10693" width="11" style="274" customWidth="1"/>
    <col min="10694" max="10696" width="14.44140625" style="274" customWidth="1"/>
    <col min="10697" max="10697" width="12.5546875" style="274" bestFit="1" customWidth="1"/>
    <col min="10698" max="10698" width="9.44140625" style="274" customWidth="1"/>
    <col min="10699" max="10699" width="11.109375" style="274" bestFit="1" customWidth="1"/>
    <col min="10700" max="10701" width="8.88671875" style="274"/>
    <col min="10702" max="10702" width="59.109375" style="274" bestFit="1" customWidth="1"/>
    <col min="10703" max="10703" width="45.44140625" style="274" bestFit="1" customWidth="1"/>
    <col min="10704" max="10705" width="12.5546875" style="274" bestFit="1" customWidth="1"/>
    <col min="10706" max="10706" width="8.88671875" style="274"/>
    <col min="10707" max="10708" width="12" style="274" bestFit="1" customWidth="1"/>
    <col min="10709" max="10947" width="8.88671875" style="274"/>
    <col min="10948" max="10948" width="56.5546875" style="274" customWidth="1"/>
    <col min="10949" max="10949" width="11" style="274" customWidth="1"/>
    <col min="10950" max="10952" width="14.44140625" style="274" customWidth="1"/>
    <col min="10953" max="10953" width="12.5546875" style="274" bestFit="1" customWidth="1"/>
    <col min="10954" max="10954" width="9.44140625" style="274" customWidth="1"/>
    <col min="10955" max="10955" width="11.109375" style="274" bestFit="1" customWidth="1"/>
    <col min="10956" max="10957" width="8.88671875" style="274"/>
    <col min="10958" max="10958" width="59.109375" style="274" bestFit="1" customWidth="1"/>
    <col min="10959" max="10959" width="45.44140625" style="274" bestFit="1" customWidth="1"/>
    <col min="10960" max="10961" width="12.5546875" style="274" bestFit="1" customWidth="1"/>
    <col min="10962" max="10962" width="8.88671875" style="274"/>
    <col min="10963" max="10964" width="12" style="274" bestFit="1" customWidth="1"/>
    <col min="10965" max="11203" width="8.88671875" style="274"/>
    <col min="11204" max="11204" width="56.5546875" style="274" customWidth="1"/>
    <col min="11205" max="11205" width="11" style="274" customWidth="1"/>
    <col min="11206" max="11208" width="14.44140625" style="274" customWidth="1"/>
    <col min="11209" max="11209" width="12.5546875" style="274" bestFit="1" customWidth="1"/>
    <col min="11210" max="11210" width="9.44140625" style="274" customWidth="1"/>
    <col min="11211" max="11211" width="11.109375" style="274" bestFit="1" customWidth="1"/>
    <col min="11212" max="11213" width="8.88671875" style="274"/>
    <col min="11214" max="11214" width="59.109375" style="274" bestFit="1" customWidth="1"/>
    <col min="11215" max="11215" width="45.44140625" style="274" bestFit="1" customWidth="1"/>
    <col min="11216" max="11217" width="12.5546875" style="274" bestFit="1" customWidth="1"/>
    <col min="11218" max="11218" width="8.88671875" style="274"/>
    <col min="11219" max="11220" width="12" style="274" bestFit="1" customWidth="1"/>
    <col min="11221" max="11459" width="8.88671875" style="274"/>
    <col min="11460" max="11460" width="56.5546875" style="274" customWidth="1"/>
    <col min="11461" max="11461" width="11" style="274" customWidth="1"/>
    <col min="11462" max="11464" width="14.44140625" style="274" customWidth="1"/>
    <col min="11465" max="11465" width="12.5546875" style="274" bestFit="1" customWidth="1"/>
    <col min="11466" max="11466" width="9.44140625" style="274" customWidth="1"/>
    <col min="11467" max="11467" width="11.109375" style="274" bestFit="1" customWidth="1"/>
    <col min="11468" max="11469" width="8.88671875" style="274"/>
    <col min="11470" max="11470" width="59.109375" style="274" bestFit="1" customWidth="1"/>
    <col min="11471" max="11471" width="45.44140625" style="274" bestFit="1" customWidth="1"/>
    <col min="11472" max="11473" width="12.5546875" style="274" bestFit="1" customWidth="1"/>
    <col min="11474" max="11474" width="8.88671875" style="274"/>
    <col min="11475" max="11476" width="12" style="274" bestFit="1" customWidth="1"/>
    <col min="11477" max="11715" width="8.88671875" style="274"/>
    <col min="11716" max="11716" width="56.5546875" style="274" customWidth="1"/>
    <col min="11717" max="11717" width="11" style="274" customWidth="1"/>
    <col min="11718" max="11720" width="14.44140625" style="274" customWidth="1"/>
    <col min="11721" max="11721" width="12.5546875" style="274" bestFit="1" customWidth="1"/>
    <col min="11722" max="11722" width="9.44140625" style="274" customWidth="1"/>
    <col min="11723" max="11723" width="11.109375" style="274" bestFit="1" customWidth="1"/>
    <col min="11724" max="11725" width="8.88671875" style="274"/>
    <col min="11726" max="11726" width="59.109375" style="274" bestFit="1" customWidth="1"/>
    <col min="11727" max="11727" width="45.44140625" style="274" bestFit="1" customWidth="1"/>
    <col min="11728" max="11729" width="12.5546875" style="274" bestFit="1" customWidth="1"/>
    <col min="11730" max="11730" width="8.88671875" style="274"/>
    <col min="11731" max="11732" width="12" style="274" bestFit="1" customWidth="1"/>
    <col min="11733" max="11971" width="8.88671875" style="274"/>
    <col min="11972" max="11972" width="56.5546875" style="274" customWidth="1"/>
    <col min="11973" max="11973" width="11" style="274" customWidth="1"/>
    <col min="11974" max="11976" width="14.44140625" style="274" customWidth="1"/>
    <col min="11977" max="11977" width="12.5546875" style="274" bestFit="1" customWidth="1"/>
    <col min="11978" max="11978" width="9.44140625" style="274" customWidth="1"/>
    <col min="11979" max="11979" width="11.109375" style="274" bestFit="1" customWidth="1"/>
    <col min="11980" max="11981" width="8.88671875" style="274"/>
    <col min="11982" max="11982" width="59.109375" style="274" bestFit="1" customWidth="1"/>
    <col min="11983" max="11983" width="45.44140625" style="274" bestFit="1" customWidth="1"/>
    <col min="11984" max="11985" width="12.5546875" style="274" bestFit="1" customWidth="1"/>
    <col min="11986" max="11986" width="8.88671875" style="274"/>
    <col min="11987" max="11988" width="12" style="274" bestFit="1" customWidth="1"/>
    <col min="11989" max="12227" width="8.88671875" style="274"/>
    <col min="12228" max="12228" width="56.5546875" style="274" customWidth="1"/>
    <col min="12229" max="12229" width="11" style="274" customWidth="1"/>
    <col min="12230" max="12232" width="14.44140625" style="274" customWidth="1"/>
    <col min="12233" max="12233" width="12.5546875" style="274" bestFit="1" customWidth="1"/>
    <col min="12234" max="12234" width="9.44140625" style="274" customWidth="1"/>
    <col min="12235" max="12235" width="11.109375" style="274" bestFit="1" customWidth="1"/>
    <col min="12236" max="12237" width="8.88671875" style="274"/>
    <col min="12238" max="12238" width="59.109375" style="274" bestFit="1" customWidth="1"/>
    <col min="12239" max="12239" width="45.44140625" style="274" bestFit="1" customWidth="1"/>
    <col min="12240" max="12241" width="12.5546875" style="274" bestFit="1" customWidth="1"/>
    <col min="12242" max="12242" width="8.88671875" style="274"/>
    <col min="12243" max="12244" width="12" style="274" bestFit="1" customWidth="1"/>
    <col min="12245" max="12483" width="8.88671875" style="274"/>
    <col min="12484" max="12484" width="56.5546875" style="274" customWidth="1"/>
    <col min="12485" max="12485" width="11" style="274" customWidth="1"/>
    <col min="12486" max="12488" width="14.44140625" style="274" customWidth="1"/>
    <col min="12489" max="12489" width="12.5546875" style="274" bestFit="1" customWidth="1"/>
    <col min="12490" max="12490" width="9.44140625" style="274" customWidth="1"/>
    <col min="12491" max="12491" width="11.109375" style="274" bestFit="1" customWidth="1"/>
    <col min="12492" max="12493" width="8.88671875" style="274"/>
    <col min="12494" max="12494" width="59.109375" style="274" bestFit="1" customWidth="1"/>
    <col min="12495" max="12495" width="45.44140625" style="274" bestFit="1" customWidth="1"/>
    <col min="12496" max="12497" width="12.5546875" style="274" bestFit="1" customWidth="1"/>
    <col min="12498" max="12498" width="8.88671875" style="274"/>
    <col min="12499" max="12500" width="12" style="274" bestFit="1" customWidth="1"/>
    <col min="12501" max="12739" width="8.88671875" style="274"/>
    <col min="12740" max="12740" width="56.5546875" style="274" customWidth="1"/>
    <col min="12741" max="12741" width="11" style="274" customWidth="1"/>
    <col min="12742" max="12744" width="14.44140625" style="274" customWidth="1"/>
    <col min="12745" max="12745" width="12.5546875" style="274" bestFit="1" customWidth="1"/>
    <col min="12746" max="12746" width="9.44140625" style="274" customWidth="1"/>
    <col min="12747" max="12747" width="11.109375" style="274" bestFit="1" customWidth="1"/>
    <col min="12748" max="12749" width="8.88671875" style="274"/>
    <col min="12750" max="12750" width="59.109375" style="274" bestFit="1" customWidth="1"/>
    <col min="12751" max="12751" width="45.44140625" style="274" bestFit="1" customWidth="1"/>
    <col min="12752" max="12753" width="12.5546875" style="274" bestFit="1" customWidth="1"/>
    <col min="12754" max="12754" width="8.88671875" style="274"/>
    <col min="12755" max="12756" width="12" style="274" bestFit="1" customWidth="1"/>
    <col min="12757" max="12995" width="8.88671875" style="274"/>
    <col min="12996" max="12996" width="56.5546875" style="274" customWidth="1"/>
    <col min="12997" max="12997" width="11" style="274" customWidth="1"/>
    <col min="12998" max="13000" width="14.44140625" style="274" customWidth="1"/>
    <col min="13001" max="13001" width="12.5546875" style="274" bestFit="1" customWidth="1"/>
    <col min="13002" max="13002" width="9.44140625" style="274" customWidth="1"/>
    <col min="13003" max="13003" width="11.109375" style="274" bestFit="1" customWidth="1"/>
    <col min="13004" max="13005" width="8.88671875" style="274"/>
    <col min="13006" max="13006" width="59.109375" style="274" bestFit="1" customWidth="1"/>
    <col min="13007" max="13007" width="45.44140625" style="274" bestFit="1" customWidth="1"/>
    <col min="13008" max="13009" width="12.5546875" style="274" bestFit="1" customWidth="1"/>
    <col min="13010" max="13010" width="8.88671875" style="274"/>
    <col min="13011" max="13012" width="12" style="274" bestFit="1" customWidth="1"/>
    <col min="13013" max="13251" width="8.88671875" style="274"/>
    <col min="13252" max="13252" width="56.5546875" style="274" customWidth="1"/>
    <col min="13253" max="13253" width="11" style="274" customWidth="1"/>
    <col min="13254" max="13256" width="14.44140625" style="274" customWidth="1"/>
    <col min="13257" max="13257" width="12.5546875" style="274" bestFit="1" customWidth="1"/>
    <col min="13258" max="13258" width="9.44140625" style="274" customWidth="1"/>
    <col min="13259" max="13259" width="11.109375" style="274" bestFit="1" customWidth="1"/>
    <col min="13260" max="13261" width="8.88671875" style="274"/>
    <col min="13262" max="13262" width="59.109375" style="274" bestFit="1" customWidth="1"/>
    <col min="13263" max="13263" width="45.44140625" style="274" bestFit="1" customWidth="1"/>
    <col min="13264" max="13265" width="12.5546875" style="274" bestFit="1" customWidth="1"/>
    <col min="13266" max="13266" width="8.88671875" style="274"/>
    <col min="13267" max="13268" width="12" style="274" bestFit="1" customWidth="1"/>
    <col min="13269" max="13507" width="8.88671875" style="274"/>
    <col min="13508" max="13508" width="56.5546875" style="274" customWidth="1"/>
    <col min="13509" max="13509" width="11" style="274" customWidth="1"/>
    <col min="13510" max="13512" width="14.44140625" style="274" customWidth="1"/>
    <col min="13513" max="13513" width="12.5546875" style="274" bestFit="1" customWidth="1"/>
    <col min="13514" max="13514" width="9.44140625" style="274" customWidth="1"/>
    <col min="13515" max="13515" width="11.109375" style="274" bestFit="1" customWidth="1"/>
    <col min="13516" max="13517" width="8.88671875" style="274"/>
    <col min="13518" max="13518" width="59.109375" style="274" bestFit="1" customWidth="1"/>
    <col min="13519" max="13519" width="45.44140625" style="274" bestFit="1" customWidth="1"/>
    <col min="13520" max="13521" width="12.5546875" style="274" bestFit="1" customWidth="1"/>
    <col min="13522" max="13522" width="8.88671875" style="274"/>
    <col min="13523" max="13524" width="12" style="274" bestFit="1" customWidth="1"/>
    <col min="13525" max="13763" width="8.88671875" style="274"/>
    <col min="13764" max="13764" width="56.5546875" style="274" customWidth="1"/>
    <col min="13765" max="13765" width="11" style="274" customWidth="1"/>
    <col min="13766" max="13768" width="14.44140625" style="274" customWidth="1"/>
    <col min="13769" max="13769" width="12.5546875" style="274" bestFit="1" customWidth="1"/>
    <col min="13770" max="13770" width="9.44140625" style="274" customWidth="1"/>
    <col min="13771" max="13771" width="11.109375" style="274" bestFit="1" customWidth="1"/>
    <col min="13772" max="13773" width="8.88671875" style="274"/>
    <col min="13774" max="13774" width="59.109375" style="274" bestFit="1" customWidth="1"/>
    <col min="13775" max="13775" width="45.44140625" style="274" bestFit="1" customWidth="1"/>
    <col min="13776" max="13777" width="12.5546875" style="274" bestFit="1" customWidth="1"/>
    <col min="13778" max="13778" width="8.88671875" style="274"/>
    <col min="13779" max="13780" width="12" style="274" bestFit="1" customWidth="1"/>
    <col min="13781" max="14019" width="8.88671875" style="274"/>
    <col min="14020" max="14020" width="56.5546875" style="274" customWidth="1"/>
    <col min="14021" max="14021" width="11" style="274" customWidth="1"/>
    <col min="14022" max="14024" width="14.44140625" style="274" customWidth="1"/>
    <col min="14025" max="14025" width="12.5546875" style="274" bestFit="1" customWidth="1"/>
    <col min="14026" max="14026" width="9.44140625" style="274" customWidth="1"/>
    <col min="14027" max="14027" width="11.109375" style="274" bestFit="1" customWidth="1"/>
    <col min="14028" max="14029" width="8.88671875" style="274"/>
    <col min="14030" max="14030" width="59.109375" style="274" bestFit="1" customWidth="1"/>
    <col min="14031" max="14031" width="45.44140625" style="274" bestFit="1" customWidth="1"/>
    <col min="14032" max="14033" width="12.5546875" style="274" bestFit="1" customWidth="1"/>
    <col min="14034" max="14034" width="8.88671875" style="274"/>
    <col min="14035" max="14036" width="12" style="274" bestFit="1" customWidth="1"/>
    <col min="14037" max="14275" width="8.88671875" style="274"/>
    <col min="14276" max="14276" width="56.5546875" style="274" customWidth="1"/>
    <col min="14277" max="14277" width="11" style="274" customWidth="1"/>
    <col min="14278" max="14280" width="14.44140625" style="274" customWidth="1"/>
    <col min="14281" max="14281" width="12.5546875" style="274" bestFit="1" customWidth="1"/>
    <col min="14282" max="14282" width="9.44140625" style="274" customWidth="1"/>
    <col min="14283" max="14283" width="11.109375" style="274" bestFit="1" customWidth="1"/>
    <col min="14284" max="14285" width="8.88671875" style="274"/>
    <col min="14286" max="14286" width="59.109375" style="274" bestFit="1" customWidth="1"/>
    <col min="14287" max="14287" width="45.44140625" style="274" bestFit="1" customWidth="1"/>
    <col min="14288" max="14289" width="12.5546875" style="274" bestFit="1" customWidth="1"/>
    <col min="14290" max="14290" width="8.88671875" style="274"/>
    <col min="14291" max="14292" width="12" style="274" bestFit="1" customWidth="1"/>
    <col min="14293" max="14531" width="8.88671875" style="274"/>
    <col min="14532" max="14532" width="56.5546875" style="274" customWidth="1"/>
    <col min="14533" max="14533" width="11" style="274" customWidth="1"/>
    <col min="14534" max="14536" width="14.44140625" style="274" customWidth="1"/>
    <col min="14537" max="14537" width="12.5546875" style="274" bestFit="1" customWidth="1"/>
    <col min="14538" max="14538" width="9.44140625" style="274" customWidth="1"/>
    <col min="14539" max="14539" width="11.109375" style="274" bestFit="1" customWidth="1"/>
    <col min="14540" max="14541" width="8.88671875" style="274"/>
    <col min="14542" max="14542" width="59.109375" style="274" bestFit="1" customWidth="1"/>
    <col min="14543" max="14543" width="45.44140625" style="274" bestFit="1" customWidth="1"/>
    <col min="14544" max="14545" width="12.5546875" style="274" bestFit="1" customWidth="1"/>
    <col min="14546" max="14546" width="8.88671875" style="274"/>
    <col min="14547" max="14548" width="12" style="274" bestFit="1" customWidth="1"/>
    <col min="14549" max="14787" width="8.88671875" style="274"/>
    <col min="14788" max="14788" width="56.5546875" style="274" customWidth="1"/>
    <col min="14789" max="14789" width="11" style="274" customWidth="1"/>
    <col min="14790" max="14792" width="14.44140625" style="274" customWidth="1"/>
    <col min="14793" max="14793" width="12.5546875" style="274" bestFit="1" customWidth="1"/>
    <col min="14794" max="14794" width="9.44140625" style="274" customWidth="1"/>
    <col min="14795" max="14795" width="11.109375" style="274" bestFit="1" customWidth="1"/>
    <col min="14796" max="14797" width="8.88671875" style="274"/>
    <col min="14798" max="14798" width="59.109375" style="274" bestFit="1" customWidth="1"/>
    <col min="14799" max="14799" width="45.44140625" style="274" bestFit="1" customWidth="1"/>
    <col min="14800" max="14801" width="12.5546875" style="274" bestFit="1" customWidth="1"/>
    <col min="14802" max="14802" width="8.88671875" style="274"/>
    <col min="14803" max="14804" width="12" style="274" bestFit="1" customWidth="1"/>
    <col min="14805" max="15043" width="8.88671875" style="274"/>
    <col min="15044" max="15044" width="56.5546875" style="274" customWidth="1"/>
    <col min="15045" max="15045" width="11" style="274" customWidth="1"/>
    <col min="15046" max="15048" width="14.44140625" style="274" customWidth="1"/>
    <col min="15049" max="15049" width="12.5546875" style="274" bestFit="1" customWidth="1"/>
    <col min="15050" max="15050" width="9.44140625" style="274" customWidth="1"/>
    <col min="15051" max="15051" width="11.109375" style="274" bestFit="1" customWidth="1"/>
    <col min="15052" max="15053" width="8.88671875" style="274"/>
    <col min="15054" max="15054" width="59.109375" style="274" bestFit="1" customWidth="1"/>
    <col min="15055" max="15055" width="45.44140625" style="274" bestFit="1" customWidth="1"/>
    <col min="15056" max="15057" width="12.5546875" style="274" bestFit="1" customWidth="1"/>
    <col min="15058" max="15058" width="8.88671875" style="274"/>
    <col min="15059" max="15060" width="12" style="274" bestFit="1" customWidth="1"/>
    <col min="15061" max="15299" width="8.88671875" style="274"/>
    <col min="15300" max="15300" width="56.5546875" style="274" customWidth="1"/>
    <col min="15301" max="15301" width="11" style="274" customWidth="1"/>
    <col min="15302" max="15304" width="14.44140625" style="274" customWidth="1"/>
    <col min="15305" max="15305" width="12.5546875" style="274" bestFit="1" customWidth="1"/>
    <col min="15306" max="15306" width="9.44140625" style="274" customWidth="1"/>
    <col min="15307" max="15307" width="11.109375" style="274" bestFit="1" customWidth="1"/>
    <col min="15308" max="15309" width="8.88671875" style="274"/>
    <col min="15310" max="15310" width="59.109375" style="274" bestFit="1" customWidth="1"/>
    <col min="15311" max="15311" width="45.44140625" style="274" bestFit="1" customWidth="1"/>
    <col min="15312" max="15313" width="12.5546875" style="274" bestFit="1" customWidth="1"/>
    <col min="15314" max="15314" width="8.88671875" style="274"/>
    <col min="15315" max="15316" width="12" style="274" bestFit="1" customWidth="1"/>
    <col min="15317" max="15555" width="8.88671875" style="274"/>
    <col min="15556" max="15556" width="56.5546875" style="274" customWidth="1"/>
    <col min="15557" max="15557" width="11" style="274" customWidth="1"/>
    <col min="15558" max="15560" width="14.44140625" style="274" customWidth="1"/>
    <col min="15561" max="15561" width="12.5546875" style="274" bestFit="1" customWidth="1"/>
    <col min="15562" max="15562" width="9.44140625" style="274" customWidth="1"/>
    <col min="15563" max="15563" width="11.109375" style="274" bestFit="1" customWidth="1"/>
    <col min="15564" max="15565" width="8.88671875" style="274"/>
    <col min="15566" max="15566" width="59.109375" style="274" bestFit="1" customWidth="1"/>
    <col min="15567" max="15567" width="45.44140625" style="274" bestFit="1" customWidth="1"/>
    <col min="15568" max="15569" width="12.5546875" style="274" bestFit="1" customWidth="1"/>
    <col min="15570" max="15570" width="8.88671875" style="274"/>
    <col min="15571" max="15572" width="12" style="274" bestFit="1" customWidth="1"/>
    <col min="15573" max="15811" width="8.88671875" style="274"/>
    <col min="15812" max="15812" width="56.5546875" style="274" customWidth="1"/>
    <col min="15813" max="15813" width="11" style="274" customWidth="1"/>
    <col min="15814" max="15816" width="14.44140625" style="274" customWidth="1"/>
    <col min="15817" max="15817" width="12.5546875" style="274" bestFit="1" customWidth="1"/>
    <col min="15818" max="15818" width="9.44140625" style="274" customWidth="1"/>
    <col min="15819" max="15819" width="11.109375" style="274" bestFit="1" customWidth="1"/>
    <col min="15820" max="15821" width="8.88671875" style="274"/>
    <col min="15822" max="15822" width="59.109375" style="274" bestFit="1" customWidth="1"/>
    <col min="15823" max="15823" width="45.44140625" style="274" bestFit="1" customWidth="1"/>
    <col min="15824" max="15825" width="12.5546875" style="274" bestFit="1" customWidth="1"/>
    <col min="15826" max="15826" width="8.88671875" style="274"/>
    <col min="15827" max="15828" width="12" style="274" bestFit="1" customWidth="1"/>
    <col min="15829" max="16067" width="8.88671875" style="274"/>
    <col min="16068" max="16068" width="56.5546875" style="274" customWidth="1"/>
    <col min="16069" max="16069" width="11" style="274" customWidth="1"/>
    <col min="16070" max="16072" width="14.44140625" style="274" customWidth="1"/>
    <col min="16073" max="16073" width="12.5546875" style="274" bestFit="1" customWidth="1"/>
    <col min="16074" max="16074" width="9.44140625" style="274" customWidth="1"/>
    <col min="16075" max="16075" width="11.109375" style="274" bestFit="1" customWidth="1"/>
    <col min="16076" max="16077" width="8.88671875" style="274"/>
    <col min="16078" max="16078" width="59.109375" style="274" bestFit="1" customWidth="1"/>
    <col min="16079" max="16079" width="45.44140625" style="274" bestFit="1" customWidth="1"/>
    <col min="16080" max="16081" width="12.5546875" style="274" bestFit="1" customWidth="1"/>
    <col min="16082" max="16082" width="8.88671875" style="274"/>
    <col min="16083" max="16084" width="12" style="274" bestFit="1" customWidth="1"/>
    <col min="16085" max="16371" width="8.88671875" style="274"/>
    <col min="16372" max="16384" width="9.109375" style="274" customWidth="1"/>
  </cols>
  <sheetData>
    <row r="1" spans="1:8" x14ac:dyDescent="0.3">
      <c r="A1" s="275" t="s">
        <v>4</v>
      </c>
      <c r="B1" s="370"/>
      <c r="C1" s="371"/>
      <c r="D1" s="371"/>
      <c r="E1" s="371"/>
    </row>
    <row r="2" spans="1:8" ht="12.75" customHeight="1" x14ac:dyDescent="0.3">
      <c r="A2" s="277" t="s">
        <v>329</v>
      </c>
      <c r="B2" s="278"/>
      <c r="C2" s="278"/>
      <c r="D2" s="278"/>
      <c r="E2" s="278"/>
      <c r="F2" s="278"/>
      <c r="G2" s="278"/>
      <c r="H2" s="278"/>
    </row>
    <row r="3" spans="1:8" x14ac:dyDescent="0.3">
      <c r="A3" s="279" t="s">
        <v>180</v>
      </c>
      <c r="B3" s="277"/>
      <c r="C3" s="371"/>
      <c r="D3" s="371"/>
      <c r="E3" s="371"/>
    </row>
    <row r="4" spans="1:8" x14ac:dyDescent="0.3">
      <c r="A4" s="372"/>
      <c r="B4" s="277"/>
      <c r="C4" s="371"/>
      <c r="D4" s="371"/>
      <c r="E4" s="371"/>
    </row>
    <row r="5" spans="1:8" ht="51" x14ac:dyDescent="0.3">
      <c r="A5" s="16" t="s">
        <v>5</v>
      </c>
      <c r="B5" s="16" t="s">
        <v>137</v>
      </c>
      <c r="C5" s="280" t="s">
        <v>294</v>
      </c>
      <c r="D5" s="26" t="s">
        <v>106</v>
      </c>
      <c r="E5" s="26" t="s">
        <v>326</v>
      </c>
      <c r="F5" s="281" t="s">
        <v>107</v>
      </c>
      <c r="G5" s="26" t="s">
        <v>327</v>
      </c>
      <c r="H5" s="26" t="s">
        <v>328</v>
      </c>
    </row>
    <row r="6" spans="1:8" x14ac:dyDescent="0.3">
      <c r="A6" s="339">
        <v>1</v>
      </c>
      <c r="B6" s="340">
        <v>2</v>
      </c>
      <c r="C6" s="339">
        <v>3</v>
      </c>
      <c r="D6" s="339">
        <v>4</v>
      </c>
      <c r="E6" s="339">
        <v>5</v>
      </c>
      <c r="F6" s="339">
        <v>6</v>
      </c>
      <c r="G6" s="339">
        <v>7</v>
      </c>
      <c r="H6" s="339">
        <v>8</v>
      </c>
    </row>
    <row r="7" spans="1:8" x14ac:dyDescent="0.2">
      <c r="A7" s="435"/>
      <c r="B7" s="436" t="s">
        <v>142</v>
      </c>
      <c r="C7" s="437">
        <f>C8+C17</f>
        <v>26014936.34</v>
      </c>
      <c r="D7" s="438">
        <v>2.2529573667454412E-2</v>
      </c>
      <c r="E7" s="438">
        <v>0.10794885667663459</v>
      </c>
      <c r="F7" s="437">
        <v>353809.77000000008</v>
      </c>
      <c r="G7" s="439"/>
      <c r="H7" s="440"/>
    </row>
    <row r="8" spans="1:8" x14ac:dyDescent="0.2">
      <c r="A8" s="441"/>
      <c r="B8" s="442" t="s">
        <v>143</v>
      </c>
      <c r="C8" s="443">
        <f>C9+C11</f>
        <v>3367302.93</v>
      </c>
      <c r="D8" s="438">
        <v>2.9161670215361404E-3</v>
      </c>
      <c r="E8" s="444">
        <v>3.7202693750485058E-2</v>
      </c>
      <c r="F8" s="443">
        <v>-295603.02999999997</v>
      </c>
      <c r="G8" s="445"/>
      <c r="H8" s="446"/>
    </row>
    <row r="9" spans="1:8" x14ac:dyDescent="0.2">
      <c r="A9" s="447"/>
      <c r="B9" s="448" t="s">
        <v>144</v>
      </c>
      <c r="C9" s="449">
        <f>C10</f>
        <v>57384.99</v>
      </c>
      <c r="D9" s="450">
        <v>4.9696810428986615E-5</v>
      </c>
      <c r="E9" s="451">
        <v>-0.17785616771307308</v>
      </c>
      <c r="F9" s="449">
        <v>8959.5300000000007</v>
      </c>
      <c r="G9" s="452"/>
      <c r="H9" s="452"/>
    </row>
    <row r="10" spans="1:8" x14ac:dyDescent="0.2">
      <c r="A10" s="453">
        <v>1</v>
      </c>
      <c r="B10" s="454" t="s">
        <v>274</v>
      </c>
      <c r="C10" s="455">
        <v>57384.99</v>
      </c>
      <c r="D10" s="456">
        <v>4.9696810428986615E-5</v>
      </c>
      <c r="E10" s="457">
        <v>-0.17785616771307308</v>
      </c>
      <c r="F10" s="455">
        <v>8099.54</v>
      </c>
      <c r="G10" s="458">
        <v>16.828299999999999</v>
      </c>
      <c r="H10" s="459">
        <v>0.16332606383294807</v>
      </c>
    </row>
    <row r="11" spans="1:8" x14ac:dyDescent="0.2">
      <c r="A11" s="460"/>
      <c r="B11" s="448" t="s">
        <v>275</v>
      </c>
      <c r="C11" s="449">
        <f>C12</f>
        <v>3309917.94</v>
      </c>
      <c r="D11" s="450">
        <v>2.8664702111071533E-3</v>
      </c>
      <c r="E11" s="461">
        <v>4.1927982197198239E-2</v>
      </c>
      <c r="F11" s="449">
        <v>-304562.56</v>
      </c>
      <c r="G11" s="462"/>
      <c r="H11" s="463"/>
    </row>
    <row r="12" spans="1:8" x14ac:dyDescent="0.2">
      <c r="A12" s="464">
        <v>1</v>
      </c>
      <c r="B12" s="465" t="s">
        <v>276</v>
      </c>
      <c r="C12" s="466">
        <v>3309917.94</v>
      </c>
      <c r="D12" s="467">
        <v>2.8664702111071533E-3</v>
      </c>
      <c r="E12" s="468">
        <v>4.1927982197198239E-2</v>
      </c>
      <c r="F12" s="466">
        <v>37842.550000000003</v>
      </c>
      <c r="G12" s="469"/>
      <c r="H12" s="470"/>
    </row>
    <row r="13" spans="1:8" x14ac:dyDescent="0.2">
      <c r="A13" s="464"/>
      <c r="B13" s="465" t="s">
        <v>248</v>
      </c>
      <c r="C13" s="466"/>
      <c r="D13" s="467"/>
      <c r="E13" s="468"/>
      <c r="F13" s="466"/>
      <c r="G13" s="469">
        <v>90.929299999999998</v>
      </c>
      <c r="H13" s="470">
        <v>2.0154119739181974E-2</v>
      </c>
    </row>
    <row r="14" spans="1:8" x14ac:dyDescent="0.2">
      <c r="A14" s="464"/>
      <c r="B14" s="465" t="s">
        <v>249</v>
      </c>
      <c r="C14" s="466"/>
      <c r="D14" s="467"/>
      <c r="E14" s="468"/>
      <c r="F14" s="466"/>
      <c r="G14" s="469">
        <v>90.024500000000003</v>
      </c>
      <c r="H14" s="470">
        <v>1.4849291026331684E-2</v>
      </c>
    </row>
    <row r="15" spans="1:8" x14ac:dyDescent="0.2">
      <c r="A15" s="464"/>
      <c r="B15" s="465" t="s">
        <v>250</v>
      </c>
      <c r="C15" s="466"/>
      <c r="D15" s="467"/>
      <c r="E15" s="468"/>
      <c r="F15" s="466"/>
      <c r="G15" s="469">
        <v>91.28</v>
      </c>
      <c r="H15" s="470">
        <v>2.2668711656441663E-2</v>
      </c>
    </row>
    <row r="16" spans="1:8" x14ac:dyDescent="0.2">
      <c r="A16" s="453"/>
      <c r="B16" s="454" t="s">
        <v>277</v>
      </c>
      <c r="C16" s="455"/>
      <c r="D16" s="456"/>
      <c r="E16" s="457"/>
      <c r="F16" s="455"/>
      <c r="G16" s="471">
        <v>91.763800000000003</v>
      </c>
      <c r="H16" s="459">
        <v>2.513845328985935E-2</v>
      </c>
    </row>
    <row r="17" spans="1:14" x14ac:dyDescent="0.2">
      <c r="A17" s="441"/>
      <c r="B17" s="442" t="s">
        <v>145</v>
      </c>
      <c r="C17" s="443">
        <f>C18</f>
        <v>22647633.41</v>
      </c>
      <c r="D17" s="472">
        <v>1.9613406645918274E-2</v>
      </c>
      <c r="E17" s="472">
        <v>0.11930014554419077</v>
      </c>
      <c r="F17" s="443">
        <v>649412.80000000005</v>
      </c>
      <c r="G17" s="445"/>
      <c r="H17" s="446"/>
    </row>
    <row r="18" spans="1:14" x14ac:dyDescent="0.2">
      <c r="A18" s="447"/>
      <c r="B18" s="448" t="s">
        <v>146</v>
      </c>
      <c r="C18" s="449">
        <f>C19+C20</f>
        <v>22647633.41</v>
      </c>
      <c r="D18" s="450">
        <v>1.9613406645918274E-2</v>
      </c>
      <c r="E18" s="450">
        <v>0.11930014554419077</v>
      </c>
      <c r="F18" s="449">
        <v>649412.80000000005</v>
      </c>
      <c r="G18" s="473"/>
      <c r="H18" s="473"/>
    </row>
    <row r="19" spans="1:14" x14ac:dyDescent="0.2">
      <c r="A19" s="464">
        <v>1</v>
      </c>
      <c r="B19" s="465" t="s">
        <v>451</v>
      </c>
      <c r="C19" s="466">
        <v>15324365.220000001</v>
      </c>
      <c r="D19" s="467">
        <v>1.3271276570456765E-2</v>
      </c>
      <c r="E19" s="467">
        <v>0.12020470801388008</v>
      </c>
      <c r="F19" s="466">
        <v>1756367.38</v>
      </c>
      <c r="G19" s="469">
        <v>4.5</v>
      </c>
      <c r="H19" s="474">
        <v>0.11940000000000002</v>
      </c>
    </row>
    <row r="20" spans="1:14" x14ac:dyDescent="0.2">
      <c r="A20" s="464">
        <v>2</v>
      </c>
      <c r="B20" s="475" t="s">
        <v>147</v>
      </c>
      <c r="C20" s="476">
        <v>7323268.1900000004</v>
      </c>
      <c r="D20" s="477">
        <v>6.3421300754615091E-3</v>
      </c>
      <c r="E20" s="477">
        <v>0.11741201480435685</v>
      </c>
      <c r="F20" s="476">
        <v>108241</v>
      </c>
      <c r="G20" s="478">
        <v>12.95</v>
      </c>
      <c r="H20" s="479">
        <v>0.1175984555984556</v>
      </c>
    </row>
    <row r="21" spans="1:14" x14ac:dyDescent="0.2">
      <c r="A21" s="480"/>
      <c r="B21" s="436" t="s">
        <v>148</v>
      </c>
      <c r="C21" s="437">
        <f>C22+C73</f>
        <v>1128686733.74</v>
      </c>
      <c r="D21" s="438">
        <v>0.97747042633254566</v>
      </c>
      <c r="E21" s="438">
        <v>8.5145050319769197E-2</v>
      </c>
      <c r="F21" s="437">
        <v>48896043.559999995</v>
      </c>
      <c r="G21" s="481"/>
      <c r="H21" s="440"/>
    </row>
    <row r="22" spans="1:14" x14ac:dyDescent="0.2">
      <c r="A22" s="441"/>
      <c r="B22" s="442" t="s">
        <v>143</v>
      </c>
      <c r="C22" s="443">
        <f>C23+C32</f>
        <v>739193185.25999999</v>
      </c>
      <c r="D22" s="472">
        <v>0.640159449331001</v>
      </c>
      <c r="E22" s="472">
        <v>3.0909439044149695E-2</v>
      </c>
      <c r="F22" s="443">
        <v>41342101.379999995</v>
      </c>
      <c r="G22" s="482"/>
      <c r="H22" s="446"/>
    </row>
    <row r="23" spans="1:14" ht="14.4" x14ac:dyDescent="0.3">
      <c r="A23" s="447"/>
      <c r="B23" s="483" t="s">
        <v>149</v>
      </c>
      <c r="C23" s="449">
        <f>SUM(C24:C31)</f>
        <v>65258240.289999999</v>
      </c>
      <c r="D23" s="450">
        <v>5.6515238507863927E-2</v>
      </c>
      <c r="E23" s="450">
        <v>0.18463155821716154</v>
      </c>
      <c r="F23" s="449">
        <v>3070417.2699999996</v>
      </c>
      <c r="G23" s="452"/>
      <c r="H23" s="473"/>
      <c r="N23" s="350"/>
    </row>
    <row r="24" spans="1:14" x14ac:dyDescent="0.2">
      <c r="A24" s="464">
        <v>1</v>
      </c>
      <c r="B24" s="465" t="s">
        <v>150</v>
      </c>
      <c r="C24" s="466">
        <v>2020416.3</v>
      </c>
      <c r="D24" s="467">
        <v>1.7497301271418631E-3</v>
      </c>
      <c r="E24" s="467">
        <v>2.3445724503358249E-2</v>
      </c>
      <c r="F24" s="466">
        <v>58625.58</v>
      </c>
      <c r="G24" s="469">
        <v>22.757999999999999</v>
      </c>
      <c r="H24" s="474">
        <v>2.9760963177783744E-2</v>
      </c>
    </row>
    <row r="25" spans="1:14" x14ac:dyDescent="0.2">
      <c r="A25" s="464">
        <v>2</v>
      </c>
      <c r="B25" s="484" t="s">
        <v>151</v>
      </c>
      <c r="C25" s="485">
        <v>6949691.9800000004</v>
      </c>
      <c r="D25" s="486">
        <v>6.018603904434045E-3</v>
      </c>
      <c r="E25" s="486">
        <v>3.1574912165370179E-2</v>
      </c>
      <c r="F25" s="485">
        <v>166002.35</v>
      </c>
      <c r="G25" s="458">
        <v>781.37</v>
      </c>
      <c r="H25" s="487">
        <v>3.1585164518729954E-2</v>
      </c>
    </row>
    <row r="26" spans="1:14" x14ac:dyDescent="0.2">
      <c r="A26" s="464">
        <v>3</v>
      </c>
      <c r="B26" s="484" t="s">
        <v>152</v>
      </c>
      <c r="C26" s="485">
        <v>3908386.81</v>
      </c>
      <c r="D26" s="486">
        <v>3.3847589479360672E-3</v>
      </c>
      <c r="E26" s="486">
        <v>-6.0481780836459161E-3</v>
      </c>
      <c r="F26" s="485">
        <v>-23782.42</v>
      </c>
      <c r="G26" s="458">
        <v>94.848399999999998</v>
      </c>
      <c r="H26" s="487">
        <v>-6.0475453460469442E-3</v>
      </c>
    </row>
    <row r="27" spans="1:14" x14ac:dyDescent="0.2">
      <c r="A27" s="464">
        <v>4</v>
      </c>
      <c r="B27" s="484" t="s">
        <v>452</v>
      </c>
      <c r="C27" s="485">
        <v>145096.99</v>
      </c>
      <c r="D27" s="486">
        <v>1.2565755619799821E-4</v>
      </c>
      <c r="E27" s="486">
        <v>-0.51618836954732406</v>
      </c>
      <c r="F27" s="485">
        <v>51283.08</v>
      </c>
      <c r="G27" s="458">
        <v>84.650099999999995</v>
      </c>
      <c r="H27" s="487">
        <v>0.17348000770229458</v>
      </c>
    </row>
    <row r="28" spans="1:14" x14ac:dyDescent="0.2">
      <c r="A28" s="464">
        <v>5</v>
      </c>
      <c r="B28" s="484" t="s">
        <v>153</v>
      </c>
      <c r="C28" s="485">
        <v>36476864.979999997</v>
      </c>
      <c r="D28" s="486">
        <v>3.1589860762453743E-2</v>
      </c>
      <c r="E28" s="486">
        <v>0.12467440140091823</v>
      </c>
      <c r="F28" s="485">
        <v>665669.18999999994</v>
      </c>
      <c r="G28" s="458">
        <v>22.542200000000001</v>
      </c>
      <c r="H28" s="487">
        <v>0.12467727196103297</v>
      </c>
    </row>
    <row r="29" spans="1:14" x14ac:dyDescent="0.2">
      <c r="A29" s="464">
        <v>6</v>
      </c>
      <c r="B29" s="484" t="s">
        <v>154</v>
      </c>
      <c r="C29" s="485">
        <v>5261546.4400000004</v>
      </c>
      <c r="D29" s="486">
        <v>4.55662841436392E-3</v>
      </c>
      <c r="E29" s="486">
        <v>2.4844897964613716E-2</v>
      </c>
      <c r="F29" s="485">
        <v>127553.61</v>
      </c>
      <c r="G29" s="458">
        <v>1.0267999999999999</v>
      </c>
      <c r="H29" s="487">
        <v>2.4834437086092793E-2</v>
      </c>
    </row>
    <row r="30" spans="1:14" x14ac:dyDescent="0.2">
      <c r="A30" s="464">
        <v>7</v>
      </c>
      <c r="B30" s="484" t="s">
        <v>278</v>
      </c>
      <c r="C30" s="485">
        <v>9268195.1099999994</v>
      </c>
      <c r="D30" s="486">
        <v>8.026484545880912E-3</v>
      </c>
      <c r="E30" s="486">
        <v>1.6118293590842638</v>
      </c>
      <c r="F30" s="485">
        <v>120355.72</v>
      </c>
      <c r="G30" s="458">
        <v>102.871</v>
      </c>
      <c r="H30" s="487">
        <v>1.9620689990376295E-2</v>
      </c>
    </row>
    <row r="31" spans="1:14" s="282" customFormat="1" x14ac:dyDescent="0.2">
      <c r="A31" s="464">
        <v>8</v>
      </c>
      <c r="B31" s="484" t="s">
        <v>279</v>
      </c>
      <c r="C31" s="485">
        <v>1228041.68</v>
      </c>
      <c r="D31" s="486">
        <v>1.0635142494553756E-3</v>
      </c>
      <c r="E31" s="486">
        <v>0.19413952161846698</v>
      </c>
      <c r="F31" s="485">
        <v>199651.11</v>
      </c>
      <c r="G31" s="458">
        <v>18.665400000000002</v>
      </c>
      <c r="H31" s="487">
        <v>0.19413995949725155</v>
      </c>
    </row>
    <row r="32" spans="1:14" x14ac:dyDescent="0.2">
      <c r="A32" s="447"/>
      <c r="B32" s="483" t="s">
        <v>155</v>
      </c>
      <c r="C32" s="449">
        <f>C33+C52+C56+C61+C65+C67+C71</f>
        <v>673934944.97000003</v>
      </c>
      <c r="D32" s="450">
        <v>0.58364421082313711</v>
      </c>
      <c r="E32" s="450">
        <v>1.8116570024750929E-2</v>
      </c>
      <c r="F32" s="449">
        <v>38271684.109999999</v>
      </c>
      <c r="G32" s="452"/>
      <c r="H32" s="473"/>
    </row>
    <row r="33" spans="1:9" x14ac:dyDescent="0.2">
      <c r="A33" s="447"/>
      <c r="B33" s="448" t="s">
        <v>156</v>
      </c>
      <c r="C33" s="449">
        <f>SUM(C34:C51)</f>
        <v>186446348.49000001</v>
      </c>
      <c r="D33" s="450">
        <v>0.16329065262972797</v>
      </c>
      <c r="E33" s="450">
        <v>-2.307783262324547E-3</v>
      </c>
      <c r="F33" s="449">
        <v>17040993.75</v>
      </c>
      <c r="G33" s="452"/>
      <c r="H33" s="473"/>
    </row>
    <row r="34" spans="1:9" x14ac:dyDescent="0.2">
      <c r="A34" s="464">
        <v>1</v>
      </c>
      <c r="B34" s="465" t="s">
        <v>157</v>
      </c>
      <c r="C34" s="466">
        <v>2574079.9500000002</v>
      </c>
      <c r="D34" s="467">
        <v>2.2292164432581646E-3</v>
      </c>
      <c r="E34" s="467">
        <v>0.27021229774539141</v>
      </c>
      <c r="F34" s="466">
        <v>237224.95999999999</v>
      </c>
      <c r="G34" s="469">
        <v>173.3176</v>
      </c>
      <c r="H34" s="474">
        <v>-1</v>
      </c>
    </row>
    <row r="35" spans="1:9" x14ac:dyDescent="0.2">
      <c r="A35" s="464">
        <v>2</v>
      </c>
      <c r="B35" s="484" t="s">
        <v>158</v>
      </c>
      <c r="C35" s="485">
        <v>847291.47</v>
      </c>
      <c r="D35" s="486">
        <v>7.3377521827027239E-4</v>
      </c>
      <c r="E35" s="486">
        <v>4.8355562332671839E-2</v>
      </c>
      <c r="F35" s="485">
        <v>39081.43</v>
      </c>
      <c r="G35" s="458">
        <v>13.3248</v>
      </c>
      <c r="H35" s="487">
        <v>4.8353446205571526E-2</v>
      </c>
    </row>
    <row r="36" spans="1:9" ht="14.25" customHeight="1" x14ac:dyDescent="0.2">
      <c r="A36" s="464">
        <v>3</v>
      </c>
      <c r="B36" s="484" t="s">
        <v>159</v>
      </c>
      <c r="C36" s="485">
        <v>31339063.719999999</v>
      </c>
      <c r="D36" s="486">
        <v>2.714039871253392E-2</v>
      </c>
      <c r="E36" s="486">
        <v>-0.19657799455048466</v>
      </c>
      <c r="F36" s="485">
        <v>-384845.5</v>
      </c>
      <c r="G36" s="458">
        <v>127.80240000000001</v>
      </c>
      <c r="H36" s="488">
        <v>-1.1632019429995132E-2</v>
      </c>
    </row>
    <row r="37" spans="1:9" x14ac:dyDescent="0.2">
      <c r="A37" s="464">
        <v>4</v>
      </c>
      <c r="B37" s="484" t="s">
        <v>160</v>
      </c>
      <c r="C37" s="485">
        <v>1002349.03</v>
      </c>
      <c r="D37" s="486">
        <v>8.6805887267016367E-4</v>
      </c>
      <c r="E37" s="486">
        <v>-9.595621508556515E-4</v>
      </c>
      <c r="F37" s="485">
        <v>-962.75</v>
      </c>
      <c r="G37" s="458">
        <v>123.77330000000001</v>
      </c>
      <c r="H37" s="488">
        <v>-9.5901135382189871E-4</v>
      </c>
    </row>
    <row r="38" spans="1:9" x14ac:dyDescent="0.2">
      <c r="A38" s="464">
        <v>5</v>
      </c>
      <c r="B38" s="484" t="s">
        <v>161</v>
      </c>
      <c r="C38" s="485">
        <v>4447803.8899999997</v>
      </c>
      <c r="D38" s="486">
        <v>3.8519073846077032E-3</v>
      </c>
      <c r="E38" s="489">
        <v>0.18283254073986643</v>
      </c>
      <c r="F38" s="485">
        <v>834504.99</v>
      </c>
      <c r="G38" s="458">
        <v>133.86510000000001</v>
      </c>
      <c r="H38" s="490">
        <v>0.21580083233045791</v>
      </c>
    </row>
    <row r="39" spans="1:9" x14ac:dyDescent="0.2">
      <c r="A39" s="464">
        <v>6</v>
      </c>
      <c r="B39" s="484" t="s">
        <v>162</v>
      </c>
      <c r="C39" s="485">
        <v>827892.78</v>
      </c>
      <c r="D39" s="486">
        <v>7.1697547639525117E-4</v>
      </c>
      <c r="E39" s="486">
        <v>-0.3952160036401608</v>
      </c>
      <c r="F39" s="485">
        <v>-20013.77</v>
      </c>
      <c r="G39" s="458">
        <v>21.0884</v>
      </c>
      <c r="H39" s="488">
        <v>-1.7858158987879583E-2</v>
      </c>
    </row>
    <row r="40" spans="1:9" x14ac:dyDescent="0.2">
      <c r="A40" s="464">
        <v>7</v>
      </c>
      <c r="B40" s="484" t="s">
        <v>453</v>
      </c>
      <c r="C40" s="485">
        <v>4745663.07</v>
      </c>
      <c r="D40" s="486">
        <v>4.1098607484227612E-3</v>
      </c>
      <c r="E40" s="491" t="s">
        <v>369</v>
      </c>
      <c r="F40" s="485"/>
      <c r="G40" s="458"/>
      <c r="H40" s="488" t="s">
        <v>369</v>
      </c>
    </row>
    <row r="41" spans="1:9" x14ac:dyDescent="0.2">
      <c r="A41" s="464">
        <v>8</v>
      </c>
      <c r="B41" s="484" t="s">
        <v>163</v>
      </c>
      <c r="C41" s="485">
        <v>16766936.800000001</v>
      </c>
      <c r="D41" s="486">
        <v>1.4520578981095919E-2</v>
      </c>
      <c r="E41" s="486">
        <v>-0.15609596500745854</v>
      </c>
      <c r="F41" s="485">
        <v>-33687.75</v>
      </c>
      <c r="G41" s="458">
        <v>1.0726</v>
      </c>
      <c r="H41" s="487">
        <v>-1.8646280067126624E-3</v>
      </c>
    </row>
    <row r="42" spans="1:9" ht="13.5" customHeight="1" x14ac:dyDescent="0.2">
      <c r="A42" s="464">
        <v>9</v>
      </c>
      <c r="B42" s="484" t="s">
        <v>164</v>
      </c>
      <c r="C42" s="485">
        <v>6263857.7199999997</v>
      </c>
      <c r="D42" s="486">
        <v>5.4246545946071319E-3</v>
      </c>
      <c r="E42" s="486">
        <v>-2.9361162234633292E-2</v>
      </c>
      <c r="F42" s="485">
        <v>302055.03999999998</v>
      </c>
      <c r="G42" s="458"/>
      <c r="H42" s="490"/>
    </row>
    <row r="43" spans="1:9" x14ac:dyDescent="0.2">
      <c r="A43" s="464">
        <v>10</v>
      </c>
      <c r="B43" s="484" t="s">
        <v>165</v>
      </c>
      <c r="C43" s="485"/>
      <c r="D43" s="486">
        <v>0</v>
      </c>
      <c r="E43" s="486"/>
      <c r="F43" s="485"/>
      <c r="G43" s="458">
        <v>20.731300000000001</v>
      </c>
      <c r="H43" s="487">
        <v>0.13412087037474735</v>
      </c>
    </row>
    <row r="44" spans="1:9" x14ac:dyDescent="0.2">
      <c r="A44" s="464">
        <v>11</v>
      </c>
      <c r="B44" s="484" t="s">
        <v>166</v>
      </c>
      <c r="C44" s="485"/>
      <c r="D44" s="486">
        <v>0</v>
      </c>
      <c r="E44" s="486"/>
      <c r="F44" s="485"/>
      <c r="G44" s="458">
        <v>20.73</v>
      </c>
      <c r="H44" s="487">
        <v>4.7785817655571661E-2</v>
      </c>
      <c r="I44" s="283"/>
    </row>
    <row r="45" spans="1:9" x14ac:dyDescent="0.2">
      <c r="A45" s="464">
        <v>12</v>
      </c>
      <c r="B45" s="484" t="s">
        <v>280</v>
      </c>
      <c r="C45" s="485">
        <v>14833088.09</v>
      </c>
      <c r="D45" s="486">
        <v>1.2845818512562068E-2</v>
      </c>
      <c r="E45" s="486">
        <v>-0.28301779526067944</v>
      </c>
      <c r="F45" s="485">
        <v>354128.42</v>
      </c>
      <c r="G45" s="458">
        <v>108.2938</v>
      </c>
      <c r="H45" s="487">
        <v>1.41411604357774E-2</v>
      </c>
      <c r="I45" s="283"/>
    </row>
    <row r="46" spans="1:9" x14ac:dyDescent="0.2">
      <c r="A46" s="464">
        <v>13</v>
      </c>
      <c r="B46" s="484" t="s">
        <v>281</v>
      </c>
      <c r="C46" s="485">
        <v>2562413.23</v>
      </c>
      <c r="D46" s="486">
        <v>2.2191127772617416E-3</v>
      </c>
      <c r="E46" s="486">
        <v>-0.27793638338467491</v>
      </c>
      <c r="F46" s="485">
        <v>37385.39</v>
      </c>
      <c r="G46" s="458">
        <v>100.494</v>
      </c>
      <c r="H46" s="487">
        <v>1.4902382231775087E-2</v>
      </c>
    </row>
    <row r="47" spans="1:9" x14ac:dyDescent="0.2">
      <c r="A47" s="464">
        <v>14</v>
      </c>
      <c r="B47" s="484" t="s">
        <v>454</v>
      </c>
      <c r="C47" s="485">
        <v>433675.91</v>
      </c>
      <c r="D47" s="486">
        <v>3.7557398697618066E-4</v>
      </c>
      <c r="E47" s="486">
        <v>-7.7398031980900756E-2</v>
      </c>
      <c r="F47" s="485">
        <v>-91381.46</v>
      </c>
      <c r="G47" s="458">
        <v>67.842299999999994</v>
      </c>
      <c r="H47" s="487">
        <v>-0.17432634211988679</v>
      </c>
    </row>
    <row r="48" spans="1:9" x14ac:dyDescent="0.2">
      <c r="A48" s="464">
        <v>15</v>
      </c>
      <c r="B48" s="484" t="s">
        <v>282</v>
      </c>
      <c r="C48" s="485">
        <v>1304624.3500000001</v>
      </c>
      <c r="D48" s="486">
        <v>1.1298367221635813E-3</v>
      </c>
      <c r="E48" s="486">
        <v>9.4331704118629969E-2</v>
      </c>
      <c r="F48" s="485">
        <v>112458.98</v>
      </c>
      <c r="G48" s="458">
        <v>116.8807</v>
      </c>
      <c r="H48" s="487">
        <v>9.4331228337954792E-2</v>
      </c>
    </row>
    <row r="49" spans="1:8" x14ac:dyDescent="0.2">
      <c r="A49" s="464">
        <v>16</v>
      </c>
      <c r="B49" s="484" t="s">
        <v>167</v>
      </c>
      <c r="C49" s="485">
        <v>81628831.760000005</v>
      </c>
      <c r="D49" s="486">
        <v>7.0692572700916417E-2</v>
      </c>
      <c r="E49" s="486">
        <v>8.2591478629702245E-2</v>
      </c>
      <c r="F49" s="485">
        <v>4865467.84</v>
      </c>
      <c r="G49" s="458">
        <v>23.47</v>
      </c>
      <c r="H49" s="487">
        <v>6.3417128248828392E-2</v>
      </c>
    </row>
    <row r="50" spans="1:8" x14ac:dyDescent="0.2">
      <c r="A50" s="464">
        <v>17</v>
      </c>
      <c r="B50" s="475" t="s">
        <v>283</v>
      </c>
      <c r="C50" s="476">
        <v>5850348.6399999997</v>
      </c>
      <c r="D50" s="477">
        <v>5.0665455776076574E-3</v>
      </c>
      <c r="E50" s="477">
        <v>0.12008132937053916</v>
      </c>
      <c r="F50" s="476">
        <v>971177.61</v>
      </c>
      <c r="G50" s="478">
        <v>120.12</v>
      </c>
      <c r="H50" s="479">
        <v>0.12012737262737259</v>
      </c>
    </row>
    <row r="51" spans="1:8" x14ac:dyDescent="0.2">
      <c r="A51" s="464">
        <v>18</v>
      </c>
      <c r="B51" s="475" t="s">
        <v>168</v>
      </c>
      <c r="C51" s="476">
        <v>11018428.08</v>
      </c>
      <c r="D51" s="477">
        <v>9.5422292748884845E-3</v>
      </c>
      <c r="E51" s="477">
        <v>0.34886831878106278</v>
      </c>
      <c r="F51" s="476">
        <v>1362052.92</v>
      </c>
      <c r="G51" s="478">
        <v>333.73289999999997</v>
      </c>
      <c r="H51" s="479">
        <v>0.15249290675267566</v>
      </c>
    </row>
    <row r="52" spans="1:8" x14ac:dyDescent="0.2">
      <c r="A52" s="460"/>
      <c r="B52" s="448" t="s">
        <v>284</v>
      </c>
      <c r="C52" s="449">
        <f>C53+C54+C55</f>
        <v>453687932.54999995</v>
      </c>
      <c r="D52" s="450">
        <v>0.3929048898998887</v>
      </c>
      <c r="E52" s="450">
        <v>-1.0816743951419705E-2</v>
      </c>
      <c r="F52" s="449">
        <v>22343711.739999998</v>
      </c>
      <c r="G52" s="462"/>
      <c r="H52" s="492"/>
    </row>
    <row r="53" spans="1:8" ht="12.75" customHeight="1" x14ac:dyDescent="0.2">
      <c r="A53" s="453">
        <v>1</v>
      </c>
      <c r="B53" s="454" t="s">
        <v>455</v>
      </c>
      <c r="C53" s="455">
        <v>449579578.50999999</v>
      </c>
      <c r="D53" s="456">
        <v>0.38934695442057538</v>
      </c>
      <c r="E53" s="456">
        <v>-1.4483440201141198E-2</v>
      </c>
      <c r="F53" s="455">
        <v>-6607153.2599999998</v>
      </c>
      <c r="G53" s="471">
        <v>105.47110000000001</v>
      </c>
      <c r="H53" s="493">
        <v>-1.4483588395304559E-2</v>
      </c>
    </row>
    <row r="54" spans="1:8" x14ac:dyDescent="0.2">
      <c r="A54" s="453">
        <v>2</v>
      </c>
      <c r="B54" s="454" t="s">
        <v>285</v>
      </c>
      <c r="C54" s="455">
        <v>1109897.76</v>
      </c>
      <c r="D54" s="456">
        <v>9.6119871371027309E-4</v>
      </c>
      <c r="E54" s="456">
        <v>0.67244047303866517</v>
      </c>
      <c r="F54" s="455">
        <v>186258</v>
      </c>
      <c r="G54" s="471">
        <v>117.69370000000001</v>
      </c>
      <c r="H54" s="494">
        <v>0.21814676571473235</v>
      </c>
    </row>
    <row r="55" spans="1:8" x14ac:dyDescent="0.2">
      <c r="A55" s="453">
        <v>3</v>
      </c>
      <c r="B55" s="454" t="s">
        <v>286</v>
      </c>
      <c r="C55" s="455">
        <v>2998456.28</v>
      </c>
      <c r="D55" s="456">
        <v>2.596736765603068E-3</v>
      </c>
      <c r="E55" s="456">
        <v>0.66705915358083512</v>
      </c>
      <c r="F55" s="455">
        <v>612806</v>
      </c>
      <c r="G55" s="471">
        <v>111.5487</v>
      </c>
      <c r="H55" s="494">
        <v>0.30252616121927012</v>
      </c>
    </row>
    <row r="56" spans="1:8" x14ac:dyDescent="0.2">
      <c r="A56" s="495"/>
      <c r="B56" s="448" t="s">
        <v>287</v>
      </c>
      <c r="C56" s="449">
        <f>C57</f>
        <v>6311754.8300000001</v>
      </c>
      <c r="D56" s="450">
        <v>5.4661346679811332E-3</v>
      </c>
      <c r="E56" s="450">
        <v>0.47845210555053336</v>
      </c>
      <c r="F56" s="449">
        <v>-1393565.1600000001</v>
      </c>
      <c r="G56" s="462"/>
      <c r="H56" s="492"/>
    </row>
    <row r="57" spans="1:8" x14ac:dyDescent="0.2">
      <c r="A57" s="453">
        <v>1</v>
      </c>
      <c r="B57" s="454" t="s">
        <v>288</v>
      </c>
      <c r="C57" s="455">
        <v>6311754.8300000001</v>
      </c>
      <c r="D57" s="456">
        <v>5.4661346679811332E-3</v>
      </c>
      <c r="E57" s="456">
        <v>0.47845210555053336</v>
      </c>
      <c r="F57" s="455">
        <v>-29109.48</v>
      </c>
      <c r="G57" s="471"/>
      <c r="H57" s="494"/>
    </row>
    <row r="58" spans="1:8" x14ac:dyDescent="0.2">
      <c r="A58" s="453"/>
      <c r="B58" s="454" t="s">
        <v>248</v>
      </c>
      <c r="C58" s="455"/>
      <c r="D58" s="456"/>
      <c r="E58" s="456"/>
      <c r="F58" s="455"/>
      <c r="G58" s="471">
        <v>98.51</v>
      </c>
      <c r="H58" s="494">
        <v>3.4717287585015177E-4</v>
      </c>
    </row>
    <row r="59" spans="1:8" x14ac:dyDescent="0.2">
      <c r="A59" s="453"/>
      <c r="B59" s="454" t="s">
        <v>249</v>
      </c>
      <c r="C59" s="455"/>
      <c r="D59" s="456"/>
      <c r="E59" s="456"/>
      <c r="F59" s="455"/>
      <c r="G59" s="471">
        <v>98.51</v>
      </c>
      <c r="H59" s="494">
        <v>3.4717287585015177E-4</v>
      </c>
    </row>
    <row r="60" spans="1:8" x14ac:dyDescent="0.2">
      <c r="A60" s="453"/>
      <c r="B60" s="454" t="s">
        <v>250</v>
      </c>
      <c r="C60" s="455"/>
      <c r="D60" s="456"/>
      <c r="E60" s="456"/>
      <c r="F60" s="455"/>
      <c r="G60" s="471">
        <v>98.51</v>
      </c>
      <c r="H60" s="494">
        <v>3.4717287585015177E-4</v>
      </c>
    </row>
    <row r="61" spans="1:8" x14ac:dyDescent="0.2">
      <c r="A61" s="447"/>
      <c r="B61" s="448" t="s">
        <v>170</v>
      </c>
      <c r="C61" s="449">
        <f>C62+C63+C64</f>
        <v>325746.83</v>
      </c>
      <c r="D61" s="450">
        <v>2.8210475349657339E-4</v>
      </c>
      <c r="E61" s="450">
        <v>-0.23537630332639065</v>
      </c>
      <c r="F61" s="449">
        <v>241920.93000000002</v>
      </c>
      <c r="G61" s="452"/>
      <c r="H61" s="473"/>
    </row>
    <row r="62" spans="1:8" x14ac:dyDescent="0.2">
      <c r="A62" s="464">
        <v>1</v>
      </c>
      <c r="B62" s="454" t="s">
        <v>177</v>
      </c>
      <c r="C62" s="455">
        <v>849.12</v>
      </c>
      <c r="D62" s="456">
        <v>7.3535877014984428E-7</v>
      </c>
      <c r="E62" s="496">
        <v>-2.941075612962224E-2</v>
      </c>
      <c r="F62" s="455">
        <v>-25.73</v>
      </c>
      <c r="G62" s="471">
        <v>19.48</v>
      </c>
      <c r="H62" s="497">
        <v>-2.9235112936345044E-2</v>
      </c>
    </row>
    <row r="63" spans="1:8" x14ac:dyDescent="0.2">
      <c r="A63" s="464">
        <v>2</v>
      </c>
      <c r="B63" s="454" t="s">
        <v>171</v>
      </c>
      <c r="C63" s="455">
        <v>324055.25</v>
      </c>
      <c r="D63" s="456">
        <v>2.8063980367981005E-4</v>
      </c>
      <c r="E63" s="496">
        <v>-0.23622199684137363</v>
      </c>
      <c r="F63" s="455">
        <v>247331.47</v>
      </c>
      <c r="G63" s="471">
        <v>420.98</v>
      </c>
      <c r="H63" s="497">
        <v>0.47427407477789912</v>
      </c>
    </row>
    <row r="64" spans="1:8" x14ac:dyDescent="0.2">
      <c r="A64" s="464">
        <v>3</v>
      </c>
      <c r="B64" s="454" t="s">
        <v>178</v>
      </c>
      <c r="C64" s="455">
        <v>842.46</v>
      </c>
      <c r="D64" s="456">
        <v>7.295910466134797E-7</v>
      </c>
      <c r="E64" s="496">
        <v>-2.9636369919026961E-2</v>
      </c>
      <c r="F64" s="455">
        <v>-25.73</v>
      </c>
      <c r="G64" s="471">
        <v>19.34</v>
      </c>
      <c r="H64" s="497">
        <v>-2.987590486039296E-2</v>
      </c>
    </row>
    <row r="65" spans="1:8" x14ac:dyDescent="0.2">
      <c r="A65" s="447"/>
      <c r="B65" s="448" t="s">
        <v>172</v>
      </c>
      <c r="C65" s="449">
        <f>C66</f>
        <v>5091519.74</v>
      </c>
      <c r="D65" s="450">
        <v>4.4093811171566502E-3</v>
      </c>
      <c r="E65" s="450">
        <v>-0.37524703475771881</v>
      </c>
      <c r="F65" s="449">
        <v>47890.29</v>
      </c>
      <c r="G65" s="452"/>
      <c r="H65" s="473"/>
    </row>
    <row r="66" spans="1:8" x14ac:dyDescent="0.2">
      <c r="A66" s="453">
        <v>1</v>
      </c>
      <c r="B66" s="454" t="s">
        <v>456</v>
      </c>
      <c r="C66" s="455">
        <v>5091519.74</v>
      </c>
      <c r="D66" s="456">
        <v>4.4093811171566502E-3</v>
      </c>
      <c r="E66" s="456">
        <v>-0.37524703475771881</v>
      </c>
      <c r="F66" s="455">
        <v>-3253.31</v>
      </c>
      <c r="G66" s="471">
        <v>0.92959999999999998</v>
      </c>
      <c r="H66" s="494">
        <v>9.0684165232358047E-2</v>
      </c>
    </row>
    <row r="67" spans="1:8" x14ac:dyDescent="0.2">
      <c r="A67" s="495"/>
      <c r="B67" s="448" t="s">
        <v>289</v>
      </c>
      <c r="C67" s="449">
        <f>C68+C69+C70</f>
        <v>19966001.719999999</v>
      </c>
      <c r="D67" s="450">
        <v>1.7291047754886088E-2</v>
      </c>
      <c r="E67" s="450">
        <v>12.667688521277736</v>
      </c>
      <c r="F67" s="449">
        <v>-9267.44</v>
      </c>
      <c r="G67" s="462"/>
      <c r="H67" s="492"/>
    </row>
    <row r="68" spans="1:8" x14ac:dyDescent="0.2">
      <c r="A68" s="453">
        <v>1</v>
      </c>
      <c r="B68" s="454" t="s">
        <v>290</v>
      </c>
      <c r="C68" s="455">
        <v>612598.37</v>
      </c>
      <c r="D68" s="456">
        <v>5.3052523077892321E-4</v>
      </c>
      <c r="E68" s="456">
        <v>0.11736808300166347</v>
      </c>
      <c r="F68" s="455">
        <v>49347.09</v>
      </c>
      <c r="G68" s="471">
        <v>94.773200000000003</v>
      </c>
      <c r="H68" s="494">
        <v>8.8039656780608877E-2</v>
      </c>
    </row>
    <row r="69" spans="1:8" x14ac:dyDescent="0.2">
      <c r="A69" s="453">
        <v>2</v>
      </c>
      <c r="B69" s="454" t="s">
        <v>457</v>
      </c>
      <c r="C69" s="455">
        <v>15870864.939999999</v>
      </c>
      <c r="D69" s="456">
        <v>1.3744558747282695E-2</v>
      </c>
      <c r="E69" s="496" t="s">
        <v>369</v>
      </c>
      <c r="F69" s="455">
        <v>874529.59</v>
      </c>
      <c r="G69" s="471"/>
      <c r="H69" s="497" t="s">
        <v>369</v>
      </c>
    </row>
    <row r="70" spans="1:8" x14ac:dyDescent="0.2">
      <c r="A70" s="453">
        <v>3</v>
      </c>
      <c r="B70" s="454" t="s">
        <v>291</v>
      </c>
      <c r="C70" s="455">
        <v>3482538.41</v>
      </c>
      <c r="D70" s="456">
        <v>3.0159637768244706E-3</v>
      </c>
      <c r="E70" s="456">
        <v>2.8162021279434364</v>
      </c>
      <c r="F70" s="455">
        <v>2569971.88</v>
      </c>
      <c r="G70" s="471">
        <v>84.289199999999994</v>
      </c>
      <c r="H70" s="494">
        <v>2.8162006520408309</v>
      </c>
    </row>
    <row r="71" spans="1:8" x14ac:dyDescent="0.2">
      <c r="A71" s="495"/>
      <c r="B71" s="448" t="s">
        <v>458</v>
      </c>
      <c r="C71" s="449">
        <f>C72</f>
        <v>2105640.81</v>
      </c>
      <c r="D71" s="450">
        <f>D72</f>
        <v>1.8235366454905338E-3</v>
      </c>
      <c r="E71" s="451" t="str">
        <f>E72</f>
        <v>-</v>
      </c>
      <c r="F71" s="449">
        <f>F72</f>
        <v>1055640.81</v>
      </c>
      <c r="G71" s="462"/>
      <c r="H71" s="492"/>
    </row>
    <row r="72" spans="1:8" x14ac:dyDescent="0.2">
      <c r="A72" s="464">
        <v>1</v>
      </c>
      <c r="B72" s="484" t="s">
        <v>459</v>
      </c>
      <c r="C72" s="485">
        <v>2105640.81</v>
      </c>
      <c r="D72" s="486">
        <v>1.8235366454905338E-3</v>
      </c>
      <c r="E72" s="491" t="s">
        <v>369</v>
      </c>
      <c r="F72" s="485">
        <v>1055640.81</v>
      </c>
      <c r="G72" s="458">
        <v>200.53720000000001</v>
      </c>
      <c r="H72" s="488" t="s">
        <v>369</v>
      </c>
    </row>
    <row r="73" spans="1:8" x14ac:dyDescent="0.2">
      <c r="A73" s="441"/>
      <c r="B73" s="442" t="s">
        <v>145</v>
      </c>
      <c r="C73" s="443">
        <f>C74+C76</f>
        <v>389493548.47999996</v>
      </c>
      <c r="D73" s="472">
        <v>0.33731097700154455</v>
      </c>
      <c r="E73" s="472">
        <v>0.20550768710961229</v>
      </c>
      <c r="F73" s="443">
        <v>7553942.1799999997</v>
      </c>
      <c r="G73" s="482"/>
      <c r="H73" s="446"/>
    </row>
    <row r="74" spans="1:8" x14ac:dyDescent="0.2">
      <c r="A74" s="447"/>
      <c r="B74" s="483" t="s">
        <v>149</v>
      </c>
      <c r="C74" s="449">
        <f>C75</f>
        <v>341258213.27999997</v>
      </c>
      <c r="D74" s="450">
        <v>0.2955379922992204</v>
      </c>
      <c r="E74" s="450">
        <v>0.19701647854925727</v>
      </c>
      <c r="F74" s="449">
        <v>8267020.9100000001</v>
      </c>
      <c r="G74" s="462"/>
      <c r="H74" s="473"/>
    </row>
    <row r="75" spans="1:8" x14ac:dyDescent="0.2">
      <c r="A75" s="464">
        <v>1</v>
      </c>
      <c r="B75" s="484" t="s">
        <v>173</v>
      </c>
      <c r="C75" s="455">
        <v>341258213.27999997</v>
      </c>
      <c r="D75" s="456">
        <v>0.2955379922992204</v>
      </c>
      <c r="E75" s="456">
        <v>0.19701647854925727</v>
      </c>
      <c r="F75" s="455">
        <v>2795581.04</v>
      </c>
      <c r="G75" s="471">
        <v>74.136200000000002</v>
      </c>
      <c r="H75" s="494">
        <v>0.19701576287967273</v>
      </c>
    </row>
    <row r="76" spans="1:8" x14ac:dyDescent="0.2">
      <c r="A76" s="447"/>
      <c r="B76" s="483" t="s">
        <v>155</v>
      </c>
      <c r="C76" s="449">
        <f>C77</f>
        <v>48235335.200000003</v>
      </c>
      <c r="D76" s="450">
        <v>4.1772984702324163E-2</v>
      </c>
      <c r="E76" s="450">
        <v>0.26920466851380992</v>
      </c>
      <c r="F76" s="449">
        <v>-713078.73</v>
      </c>
      <c r="G76" s="462"/>
      <c r="H76" s="473"/>
    </row>
    <row r="77" spans="1:8" x14ac:dyDescent="0.2">
      <c r="A77" s="447"/>
      <c r="B77" s="448" t="s">
        <v>169</v>
      </c>
      <c r="C77" s="449">
        <f>C78+C79</f>
        <v>48235335.200000003</v>
      </c>
      <c r="D77" s="450">
        <v>4.177298470232417E-2</v>
      </c>
      <c r="E77" s="450">
        <v>0.26920466851380992</v>
      </c>
      <c r="F77" s="449">
        <v>-713078.73</v>
      </c>
      <c r="G77" s="452"/>
      <c r="H77" s="473"/>
    </row>
    <row r="78" spans="1:8" x14ac:dyDescent="0.2">
      <c r="A78" s="464">
        <v>1</v>
      </c>
      <c r="B78" s="454" t="s">
        <v>179</v>
      </c>
      <c r="C78" s="455">
        <v>29654230.260000002</v>
      </c>
      <c r="D78" s="456">
        <v>2.5681291565071956E-2</v>
      </c>
      <c r="E78" s="456">
        <v>0.52776555605162379</v>
      </c>
      <c r="F78" s="455">
        <v>524295.92000000004</v>
      </c>
      <c r="G78" s="471">
        <v>0.05</v>
      </c>
      <c r="H78" s="494">
        <v>-2.0000000000000018E-2</v>
      </c>
    </row>
    <row r="79" spans="1:8" x14ac:dyDescent="0.2">
      <c r="A79" s="464">
        <v>2</v>
      </c>
      <c r="B79" s="454" t="s">
        <v>174</v>
      </c>
      <c r="C79" s="455">
        <v>18581104.940000001</v>
      </c>
      <c r="D79" s="456">
        <v>1.609169313725221E-2</v>
      </c>
      <c r="E79" s="456">
        <v>-7.0329095185794465E-4</v>
      </c>
      <c r="F79" s="455">
        <v>-605693.38</v>
      </c>
      <c r="G79" s="471">
        <v>72.11</v>
      </c>
      <c r="H79" s="494">
        <v>-3.1834696990708546E-2</v>
      </c>
    </row>
    <row r="80" spans="1:8" x14ac:dyDescent="0.2">
      <c r="A80" s="378"/>
      <c r="B80" s="373" t="s">
        <v>463</v>
      </c>
      <c r="C80" s="374">
        <v>1154701670.0799999</v>
      </c>
      <c r="D80" s="375"/>
      <c r="E80" s="375">
        <v>8.5648469581951436E-2</v>
      </c>
      <c r="F80" s="374"/>
      <c r="G80" s="377"/>
      <c r="H80" s="376"/>
    </row>
    <row r="81" spans="1:8" s="282" customFormat="1" x14ac:dyDescent="0.2">
      <c r="A81" s="379"/>
      <c r="B81" s="380"/>
      <c r="C81" s="381"/>
      <c r="D81" s="382"/>
      <c r="E81" s="382"/>
      <c r="F81" s="381"/>
      <c r="G81" s="383"/>
      <c r="H81" s="384"/>
    </row>
    <row r="82" spans="1:8" x14ac:dyDescent="0.2">
      <c r="A82" s="141" t="s">
        <v>9</v>
      </c>
      <c r="B82" s="141"/>
      <c r="C82" s="385"/>
      <c r="D82" s="386"/>
      <c r="E82" s="386"/>
      <c r="F82" s="386"/>
      <c r="G82" s="387"/>
      <c r="H82" s="387"/>
    </row>
    <row r="83" spans="1:8" x14ac:dyDescent="0.2">
      <c r="A83" s="352"/>
      <c r="B83" s="352" t="s">
        <v>464</v>
      </c>
      <c r="C83" s="353"/>
    </row>
    <row r="84" spans="1:8" x14ac:dyDescent="0.2">
      <c r="A84" s="388"/>
      <c r="B84" s="388" t="s">
        <v>292</v>
      </c>
    </row>
    <row r="85" spans="1:8" x14ac:dyDescent="0.2">
      <c r="B85" s="498" t="s">
        <v>292</v>
      </c>
    </row>
    <row r="86" spans="1:8" x14ac:dyDescent="0.3">
      <c r="B86" s="499" t="s">
        <v>460</v>
      </c>
    </row>
    <row r="87" spans="1:8" x14ac:dyDescent="0.3">
      <c r="B87" s="499" t="s">
        <v>461</v>
      </c>
    </row>
    <row r="88" spans="1:8" x14ac:dyDescent="0.3">
      <c r="B88" s="499" t="s">
        <v>462</v>
      </c>
    </row>
  </sheetData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T32"/>
  <sheetViews>
    <sheetView zoomScaleNormal="100" workbookViewId="0"/>
  </sheetViews>
  <sheetFormatPr defaultColWidth="11.44140625" defaultRowHeight="10.199999999999999" x14ac:dyDescent="0.2"/>
  <cols>
    <col min="1" max="1" width="7.109375" style="58" customWidth="1"/>
    <col min="2" max="2" width="37.6640625" style="58" customWidth="1"/>
    <col min="3" max="3" width="11.33203125" style="58" customWidth="1"/>
    <col min="4" max="4" width="8.88671875" style="58" customWidth="1"/>
    <col min="5" max="5" width="9" style="58" customWidth="1"/>
    <col min="6" max="7" width="10.44140625" style="58" customWidth="1"/>
    <col min="8" max="8" width="10.88671875" style="58" customWidth="1"/>
    <col min="9" max="9" width="10.33203125" style="58" customWidth="1"/>
    <col min="10" max="16384" width="11.44140625" style="58"/>
  </cols>
  <sheetData>
    <row r="1" spans="1:46" ht="13.2" x14ac:dyDescent="0.25">
      <c r="A1" s="145" t="s">
        <v>126</v>
      </c>
      <c r="B1" s="252"/>
      <c r="C1" s="129"/>
      <c r="D1" s="129"/>
      <c r="E1" s="129"/>
      <c r="F1" s="129"/>
      <c r="G1" s="129"/>
      <c r="H1" s="130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</row>
    <row r="2" spans="1:46" ht="12.75" customHeight="1" x14ac:dyDescent="0.25">
      <c r="A2" s="149" t="s">
        <v>331</v>
      </c>
      <c r="B2" s="149"/>
      <c r="C2" s="59"/>
      <c r="D2" s="59"/>
      <c r="E2" s="59"/>
      <c r="F2" s="59"/>
      <c r="G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</row>
    <row r="3" spans="1:46" ht="13.2" x14ac:dyDescent="0.25">
      <c r="A3" s="253" t="s">
        <v>180</v>
      </c>
      <c r="B3" s="254"/>
      <c r="C3" s="60"/>
      <c r="D3" s="60"/>
      <c r="E3" s="60"/>
      <c r="F3" s="133"/>
      <c r="G3" s="60"/>
      <c r="H3" s="13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</row>
    <row r="4" spans="1:46" x14ac:dyDescent="0.2">
      <c r="A4" s="104"/>
      <c r="B4" s="109"/>
      <c r="C4" s="59"/>
      <c r="D4" s="59"/>
      <c r="E4" s="59"/>
      <c r="F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</row>
    <row r="5" spans="1:46" ht="48.75" customHeight="1" x14ac:dyDescent="0.2">
      <c r="A5" s="16" t="s">
        <v>5</v>
      </c>
      <c r="B5" s="16" t="s">
        <v>127</v>
      </c>
      <c r="C5" s="16" t="s">
        <v>14</v>
      </c>
      <c r="D5" s="16" t="s">
        <v>104</v>
      </c>
      <c r="E5" s="16" t="s">
        <v>330</v>
      </c>
      <c r="F5" s="16" t="s">
        <v>39</v>
      </c>
      <c r="G5" s="16" t="s">
        <v>40</v>
      </c>
      <c r="H5" s="16" t="s">
        <v>128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</row>
    <row r="6" spans="1:46" x14ac:dyDescent="0.2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1:46" ht="13.5" customHeight="1" x14ac:dyDescent="0.2">
      <c r="A7" s="500" t="s">
        <v>129</v>
      </c>
      <c r="B7" s="500"/>
      <c r="C7" s="500"/>
      <c r="D7" s="500"/>
      <c r="E7" s="500"/>
      <c r="F7" s="500"/>
      <c r="G7" s="500"/>
      <c r="H7" s="50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1:46" ht="25.5" customHeight="1" x14ac:dyDescent="0.2">
      <c r="A8" s="136">
        <v>1</v>
      </c>
      <c r="B8" s="255" t="s">
        <v>130</v>
      </c>
      <c r="C8" s="391">
        <v>33371365</v>
      </c>
      <c r="D8" s="392">
        <f>+C8/$C$13</f>
        <v>0.31686921941315899</v>
      </c>
      <c r="E8" s="393">
        <v>1.4999999999999999E-2</v>
      </c>
      <c r="F8" s="391">
        <v>13935895</v>
      </c>
      <c r="G8" s="394">
        <v>18183070</v>
      </c>
      <c r="H8" s="394">
        <v>5179482</v>
      </c>
      <c r="I8" s="256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</row>
    <row r="9" spans="1:46" ht="25.5" customHeight="1" x14ac:dyDescent="0.2">
      <c r="A9" s="257">
        <v>2</v>
      </c>
      <c r="B9" s="258" t="s">
        <v>131</v>
      </c>
      <c r="C9" s="391">
        <v>21503507.73</v>
      </c>
      <c r="D9" s="392">
        <f t="shared" ref="D9:D12" si="0">+C9/$C$13</f>
        <v>0.20418103092426487</v>
      </c>
      <c r="E9" s="395">
        <v>5.2999999999999999E-2</v>
      </c>
      <c r="F9" s="396">
        <v>10930320</v>
      </c>
      <c r="G9" s="396">
        <v>19172800.34</v>
      </c>
      <c r="H9" s="396">
        <v>1735112.17</v>
      </c>
      <c r="I9" s="256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</row>
    <row r="10" spans="1:46" ht="25.5" customHeight="1" x14ac:dyDescent="0.2">
      <c r="A10" s="257">
        <v>3</v>
      </c>
      <c r="B10" s="259" t="s">
        <v>132</v>
      </c>
      <c r="C10" s="391">
        <v>17874198.120000001</v>
      </c>
      <c r="D10" s="392">
        <f t="shared" si="0"/>
        <v>0.16971985430984182</v>
      </c>
      <c r="E10" s="395">
        <v>-8.5000000000000006E-2</v>
      </c>
      <c r="F10" s="396">
        <v>7448000</v>
      </c>
      <c r="G10" s="396">
        <v>16650754.43</v>
      </c>
      <c r="H10" s="396">
        <v>1648923.79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</row>
    <row r="11" spans="1:46" ht="25.5" customHeight="1" x14ac:dyDescent="0.2">
      <c r="A11" s="260">
        <v>4</v>
      </c>
      <c r="B11" s="259" t="s">
        <v>133</v>
      </c>
      <c r="C11" s="391">
        <v>27595663.100000001</v>
      </c>
      <c r="D11" s="392">
        <f t="shared" si="0"/>
        <v>0.2620275264642461</v>
      </c>
      <c r="E11" s="395">
        <v>-0.187</v>
      </c>
      <c r="F11" s="396">
        <v>19038460</v>
      </c>
      <c r="G11" s="396">
        <v>24534100.579999998</v>
      </c>
      <c r="H11" s="396">
        <v>4465336.04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6" ht="25.5" customHeight="1" x14ac:dyDescent="0.2">
      <c r="A12" s="260">
        <v>5</v>
      </c>
      <c r="B12" s="261" t="s">
        <v>134</v>
      </c>
      <c r="C12" s="397">
        <v>4971159.66</v>
      </c>
      <c r="D12" s="392">
        <f t="shared" si="0"/>
        <v>4.7202368888488229E-2</v>
      </c>
      <c r="E12" s="392">
        <v>0.109</v>
      </c>
      <c r="F12" s="397">
        <v>1990842.13</v>
      </c>
      <c r="G12" s="397">
        <v>2927995.11</v>
      </c>
      <c r="H12" s="397">
        <v>564971.73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</row>
    <row r="13" spans="1:46" s="265" customFormat="1" ht="18.75" customHeight="1" x14ac:dyDescent="0.2">
      <c r="A13" s="500" t="s">
        <v>135</v>
      </c>
      <c r="B13" s="500"/>
      <c r="C13" s="398">
        <f>+C11+C10+C9+C8+C12</f>
        <v>105315893.61</v>
      </c>
      <c r="D13" s="263">
        <f>+D11+D10+D9+D8+D12</f>
        <v>1</v>
      </c>
      <c r="E13" s="399">
        <v>-0.06</v>
      </c>
      <c r="F13" s="262">
        <f>+F12+F11+F10+F9+F8</f>
        <v>53343517.129999995</v>
      </c>
      <c r="G13" s="262">
        <f>+G8+G9+G10+G11+G12</f>
        <v>81468720.459999993</v>
      </c>
      <c r="H13" s="262">
        <f>+H11+H10+H9+H8+H12</f>
        <v>13593825.73</v>
      </c>
      <c r="I13" s="264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</row>
    <row r="14" spans="1:46" ht="12" customHeight="1" x14ac:dyDescent="0.2">
      <c r="A14" s="266"/>
      <c r="B14" s="266"/>
      <c r="C14" s="148"/>
      <c r="D14" s="267"/>
      <c r="E14" s="268"/>
      <c r="F14" s="269"/>
      <c r="G14" s="269"/>
      <c r="H14" s="26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</row>
    <row r="15" spans="1:46" x14ac:dyDescent="0.2">
      <c r="A15" s="150" t="s">
        <v>17</v>
      </c>
      <c r="B15" s="151"/>
      <c r="C15" s="270"/>
      <c r="D15" s="270"/>
      <c r="E15" s="270"/>
      <c r="F15" s="271"/>
      <c r="G15" s="271"/>
      <c r="H15" s="152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</row>
    <row r="16" spans="1:46" ht="12" customHeight="1" x14ac:dyDescent="0.2">
      <c r="A16" s="272"/>
      <c r="B16" s="272" t="s">
        <v>336</v>
      </c>
      <c r="D16" s="60"/>
      <c r="E16" s="60"/>
      <c r="F16" s="60"/>
      <c r="G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</row>
    <row r="17" spans="1:46" ht="12" customHeight="1" x14ac:dyDescent="0.2">
      <c r="A17" s="272"/>
      <c r="D17" s="273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  <row r="19" spans="1:46" ht="12" customHeight="1" x14ac:dyDescent="0.2"/>
    <row r="20" spans="1:46" ht="12" customHeight="1" x14ac:dyDescent="0.2"/>
    <row r="23" spans="1:46" ht="12.75" customHeight="1" x14ac:dyDescent="0.2"/>
    <row r="24" spans="1:46" ht="12.75" customHeight="1" x14ac:dyDescent="0.2"/>
    <row r="25" spans="1:46" ht="12.75" customHeight="1" x14ac:dyDescent="0.2"/>
    <row r="26" spans="1:46" ht="12.75" customHeight="1" x14ac:dyDescent="0.2"/>
    <row r="27" spans="1:46" ht="12.75" customHeight="1" x14ac:dyDescent="0.2"/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2"/>
  <sheetViews>
    <sheetView zoomScaleNormal="100" workbookViewId="0">
      <pane ySplit="6" topLeftCell="A7" activePane="bottomLeft" state="frozen"/>
      <selection pane="bottomLeft"/>
    </sheetView>
  </sheetViews>
  <sheetFormatPr defaultColWidth="9.109375" defaultRowHeight="10.199999999999999" x14ac:dyDescent="0.3"/>
  <cols>
    <col min="1" max="1" width="7" style="188" customWidth="1"/>
    <col min="2" max="2" width="57.109375" style="156" customWidth="1"/>
    <col min="3" max="3" width="11.6640625" style="155" bestFit="1" customWidth="1"/>
    <col min="4" max="4" width="7.44140625" style="156" bestFit="1" customWidth="1"/>
    <col min="5" max="5" width="11.33203125" style="156" bestFit="1" customWidth="1"/>
    <col min="6" max="6" width="9.5546875" style="156" bestFit="1" customWidth="1"/>
    <col min="7" max="7" width="12" style="156" customWidth="1"/>
    <col min="8" max="8" width="9.6640625" style="156" bestFit="1" customWidth="1"/>
    <col min="9" max="16384" width="9.109375" style="156"/>
  </cols>
  <sheetData>
    <row r="1" spans="1:9" ht="13.2" x14ac:dyDescent="0.3">
      <c r="A1" s="153" t="s">
        <v>34</v>
      </c>
      <c r="B1" s="154"/>
    </row>
    <row r="2" spans="1:9" s="58" customFormat="1" ht="12.75" customHeight="1" x14ac:dyDescent="0.25">
      <c r="A2" s="149" t="s">
        <v>332</v>
      </c>
      <c r="B2" s="149"/>
      <c r="C2" s="157"/>
      <c r="D2" s="59"/>
      <c r="E2" s="59"/>
      <c r="F2" s="59"/>
      <c r="G2" s="59"/>
      <c r="I2" s="60"/>
    </row>
    <row r="3" spans="1:9" s="58" customFormat="1" ht="12.75" customHeight="1" x14ac:dyDescent="0.2">
      <c r="A3" s="503" t="s">
        <v>181</v>
      </c>
      <c r="B3" s="503"/>
      <c r="C3" s="157"/>
      <c r="D3" s="59"/>
      <c r="E3" s="59"/>
      <c r="F3" s="59"/>
      <c r="G3" s="59"/>
      <c r="I3" s="60"/>
    </row>
    <row r="4" spans="1:9" ht="12.75" customHeight="1" x14ac:dyDescent="0.3">
      <c r="A4" s="158"/>
      <c r="B4" s="159"/>
      <c r="C4" s="160"/>
      <c r="D4" s="159"/>
      <c r="E4" s="159"/>
      <c r="F4" s="159"/>
      <c r="G4" s="502"/>
      <c r="H4" s="502"/>
    </row>
    <row r="5" spans="1:9" ht="62.25" customHeight="1" x14ac:dyDescent="0.3">
      <c r="A5" s="161" t="s">
        <v>43</v>
      </c>
      <c r="B5" s="162" t="s">
        <v>44</v>
      </c>
      <c r="C5" s="163" t="s">
        <v>294</v>
      </c>
      <c r="D5" s="164" t="s">
        <v>295</v>
      </c>
      <c r="E5" s="164" t="s">
        <v>326</v>
      </c>
      <c r="F5" s="164" t="s">
        <v>45</v>
      </c>
      <c r="G5" s="164" t="s">
        <v>333</v>
      </c>
      <c r="H5" s="165" t="s">
        <v>334</v>
      </c>
    </row>
    <row r="6" spans="1:9" ht="12" customHeight="1" x14ac:dyDescent="0.3">
      <c r="A6" s="166">
        <v>1</v>
      </c>
      <c r="B6" s="166">
        <v>2</v>
      </c>
      <c r="C6" s="167">
        <v>3</v>
      </c>
      <c r="D6" s="168">
        <v>4</v>
      </c>
      <c r="E6" s="168">
        <v>5</v>
      </c>
      <c r="F6" s="168">
        <v>6</v>
      </c>
      <c r="G6" s="168">
        <v>7</v>
      </c>
      <c r="H6" s="168">
        <v>8</v>
      </c>
    </row>
    <row r="7" spans="1:9" ht="12" customHeight="1" x14ac:dyDescent="0.2">
      <c r="A7" s="504" t="s">
        <v>193</v>
      </c>
      <c r="B7" s="505"/>
      <c r="C7" s="169"/>
      <c r="D7" s="169"/>
      <c r="E7" s="169"/>
      <c r="F7" s="169"/>
      <c r="G7" s="169"/>
      <c r="H7" s="169"/>
    </row>
    <row r="8" spans="1:9" ht="12" customHeight="1" x14ac:dyDescent="0.3">
      <c r="A8" s="170">
        <v>1</v>
      </c>
      <c r="B8" s="171" t="s">
        <v>46</v>
      </c>
      <c r="C8" s="400">
        <v>147854833</v>
      </c>
      <c r="D8" s="172">
        <f>+C8/$C$11</f>
        <v>1.8463036731819947E-2</v>
      </c>
      <c r="E8" s="401">
        <v>0.22849161382677496</v>
      </c>
      <c r="F8" s="400">
        <v>7272389</v>
      </c>
      <c r="G8" s="402">
        <v>25.449300000000001</v>
      </c>
      <c r="H8" s="172">
        <v>4.7154090185283513E-2</v>
      </c>
    </row>
    <row r="9" spans="1:9" ht="12" customHeight="1" x14ac:dyDescent="0.3">
      <c r="A9" s="170">
        <v>2</v>
      </c>
      <c r="B9" s="171" t="s">
        <v>47</v>
      </c>
      <c r="C9" s="400">
        <v>7098124725</v>
      </c>
      <c r="D9" s="172">
        <f t="shared" ref="D9:D10" si="0">+C9/$C$11</f>
        <v>0.88636221667988591</v>
      </c>
      <c r="E9" s="401">
        <v>6.4438063640446241E-2</v>
      </c>
      <c r="F9" s="400">
        <v>343767466</v>
      </c>
      <c r="G9" s="402">
        <v>40.382399999999997</v>
      </c>
      <c r="H9" s="172">
        <v>4.236316892610445E-2</v>
      </c>
    </row>
    <row r="10" spans="1:9" ht="12" customHeight="1" x14ac:dyDescent="0.3">
      <c r="A10" s="170">
        <v>3</v>
      </c>
      <c r="B10" s="171" t="s">
        <v>48</v>
      </c>
      <c r="C10" s="400">
        <v>762173984</v>
      </c>
      <c r="D10" s="172">
        <f t="shared" si="0"/>
        <v>9.5174746588294126E-2</v>
      </c>
      <c r="E10" s="401">
        <v>3.818912637283689E-2</v>
      </c>
      <c r="F10" s="400">
        <v>9722982</v>
      </c>
      <c r="G10" s="402">
        <v>17.6584</v>
      </c>
      <c r="H10" s="172">
        <v>9.7265028619134778E-3</v>
      </c>
    </row>
    <row r="11" spans="1:9" ht="12" customHeight="1" x14ac:dyDescent="0.2">
      <c r="A11" s="173"/>
      <c r="B11" s="173" t="s">
        <v>49</v>
      </c>
      <c r="C11" s="403">
        <f>+C10+C9+C8</f>
        <v>8008153542</v>
      </c>
      <c r="D11" s="404">
        <f>+D10+D9+D8</f>
        <v>1</v>
      </c>
      <c r="E11" s="228">
        <v>6.4500000000000002E-2</v>
      </c>
      <c r="F11" s="403">
        <f>+F10+F9+F8</f>
        <v>360762837</v>
      </c>
      <c r="G11" s="405"/>
      <c r="H11" s="174"/>
    </row>
    <row r="12" spans="1:9" ht="12" customHeight="1" x14ac:dyDescent="0.3">
      <c r="A12" s="175">
        <v>4</v>
      </c>
      <c r="B12" s="176" t="s">
        <v>50</v>
      </c>
      <c r="C12" s="406">
        <v>113483536.2</v>
      </c>
      <c r="D12" s="172">
        <f>+C12/C15</f>
        <v>3.3339886628144702E-2</v>
      </c>
      <c r="E12" s="401">
        <v>0.3339577705248904</v>
      </c>
      <c r="F12" s="407">
        <v>7217673.1200000001</v>
      </c>
      <c r="G12" s="402">
        <v>27.885999999999999</v>
      </c>
      <c r="H12" s="172">
        <v>7.4075215308056053E-2</v>
      </c>
    </row>
    <row r="13" spans="1:9" ht="12" customHeight="1" x14ac:dyDescent="0.3">
      <c r="A13" s="175">
        <v>5</v>
      </c>
      <c r="B13" s="176" t="s">
        <v>51</v>
      </c>
      <c r="C13" s="406">
        <v>3063696842.1100001</v>
      </c>
      <c r="D13" s="172">
        <f>C13/C15</f>
        <v>0.90007157689321571</v>
      </c>
      <c r="E13" s="401">
        <v>8.9659470506113559E-2</v>
      </c>
      <c r="F13" s="407">
        <v>179172458.58000001</v>
      </c>
      <c r="G13" s="402">
        <v>47.096899999999998</v>
      </c>
      <c r="H13" s="172">
        <v>6.1147286123065026E-2</v>
      </c>
    </row>
    <row r="14" spans="1:9" ht="12" customHeight="1" x14ac:dyDescent="0.3">
      <c r="A14" s="175">
        <v>6</v>
      </c>
      <c r="B14" s="176" t="s">
        <v>52</v>
      </c>
      <c r="C14" s="406">
        <v>226656517.28999999</v>
      </c>
      <c r="D14" s="172">
        <f>+C14/C15</f>
        <v>6.6588536478639604E-2</v>
      </c>
      <c r="E14" s="401">
        <v>4.012908984146879E-2</v>
      </c>
      <c r="F14" s="407">
        <v>3550828.18</v>
      </c>
      <c r="G14" s="402">
        <v>18.961400000000001</v>
      </c>
      <c r="H14" s="172">
        <v>1.3431248363183549E-2</v>
      </c>
    </row>
    <row r="15" spans="1:9" ht="12" customHeight="1" x14ac:dyDescent="0.2">
      <c r="A15" s="173"/>
      <c r="B15" s="173" t="s">
        <v>53</v>
      </c>
      <c r="C15" s="403">
        <f>+C14+C13+C12</f>
        <v>3403836895.5999999</v>
      </c>
      <c r="D15" s="228">
        <f>+D14+D13+D12</f>
        <v>1</v>
      </c>
      <c r="E15" s="228">
        <v>9.2899999999999996E-2</v>
      </c>
      <c r="F15" s="403">
        <f>+F14+F13+F12</f>
        <v>189940959.88000003</v>
      </c>
      <c r="G15" s="405"/>
      <c r="H15" s="174"/>
    </row>
    <row r="16" spans="1:9" ht="12" customHeight="1" x14ac:dyDescent="0.3">
      <c r="A16" s="175">
        <v>7</v>
      </c>
      <c r="B16" s="176" t="s">
        <v>54</v>
      </c>
      <c r="C16" s="407">
        <v>166147797.30000001</v>
      </c>
      <c r="D16" s="172">
        <f>+C16/C19</f>
        <v>4.2112911675404818E-2</v>
      </c>
      <c r="E16" s="401">
        <v>0.35576757311355456</v>
      </c>
      <c r="F16" s="407">
        <v>11006959.49</v>
      </c>
      <c r="G16" s="402">
        <v>29.799800000000001</v>
      </c>
      <c r="H16" s="172">
        <v>8.2243818821000084E-2</v>
      </c>
    </row>
    <row r="17" spans="1:8" ht="12" customHeight="1" x14ac:dyDescent="0.3">
      <c r="A17" s="177">
        <v>8</v>
      </c>
      <c r="B17" s="178" t="s">
        <v>55</v>
      </c>
      <c r="C17" s="408">
        <v>3437024904.0700002</v>
      </c>
      <c r="D17" s="172">
        <f>C17/C19</f>
        <v>0.87117090062840474</v>
      </c>
      <c r="E17" s="401">
        <v>8.2768309957120811E-2</v>
      </c>
      <c r="F17" s="408">
        <v>187154318.08000001</v>
      </c>
      <c r="G17" s="402">
        <v>41.081299999999999</v>
      </c>
      <c r="H17" s="172">
        <v>5.8550851606586136E-2</v>
      </c>
    </row>
    <row r="18" spans="1:8" ht="12" customHeight="1" x14ac:dyDescent="0.3">
      <c r="A18" s="177">
        <v>9</v>
      </c>
      <c r="B18" s="178" t="s">
        <v>56</v>
      </c>
      <c r="C18" s="408">
        <v>342120812.89999998</v>
      </c>
      <c r="D18" s="172">
        <f>+C18/C19</f>
        <v>8.6716187696190397E-2</v>
      </c>
      <c r="E18" s="401">
        <v>4.7451338454752578E-2</v>
      </c>
      <c r="F18" s="408">
        <v>3622950.21</v>
      </c>
      <c r="G18" s="402">
        <v>18.000900000000001</v>
      </c>
      <c r="H18" s="172">
        <v>1.0514438406610704E-2</v>
      </c>
    </row>
    <row r="19" spans="1:8" ht="12" customHeight="1" x14ac:dyDescent="0.2">
      <c r="A19" s="173"/>
      <c r="B19" s="173" t="s">
        <v>57</v>
      </c>
      <c r="C19" s="403">
        <f>+C18+C17+C16</f>
        <v>3945293514.2700005</v>
      </c>
      <c r="D19" s="409">
        <f>+D18+D17+D16</f>
        <v>1</v>
      </c>
      <c r="E19" s="228">
        <v>8.8800000000000004E-2</v>
      </c>
      <c r="F19" s="403">
        <f>+F18+F17+F16</f>
        <v>201784227.78000003</v>
      </c>
      <c r="G19" s="405"/>
      <c r="H19" s="174"/>
    </row>
    <row r="20" spans="1:8" ht="12" customHeight="1" x14ac:dyDescent="0.3">
      <c r="A20" s="177">
        <v>10</v>
      </c>
      <c r="B20" s="210" t="s">
        <v>58</v>
      </c>
      <c r="C20" s="410">
        <v>109268137.77</v>
      </c>
      <c r="D20" s="172">
        <f>+C20/C23</f>
        <v>1.7367252934015694E-2</v>
      </c>
      <c r="E20" s="401">
        <v>0.21878723076697981</v>
      </c>
      <c r="F20" s="411">
        <v>3397963.61</v>
      </c>
      <c r="G20" s="402">
        <v>24.171399999999998</v>
      </c>
      <c r="H20" s="172">
        <v>3.4198895264011313E-2</v>
      </c>
    </row>
    <row r="21" spans="1:8" ht="12" customHeight="1" x14ac:dyDescent="0.3">
      <c r="A21" s="179">
        <v>11</v>
      </c>
      <c r="B21" s="176" t="s">
        <v>59</v>
      </c>
      <c r="C21" s="412">
        <v>5586481312.4399996</v>
      </c>
      <c r="D21" s="172">
        <f>C21/C23</f>
        <v>0.88792429288508634</v>
      </c>
      <c r="E21" s="401">
        <v>5.3547451319070127E-2</v>
      </c>
      <c r="F21" s="413">
        <v>164650601.15000001</v>
      </c>
      <c r="G21" s="402">
        <v>40.874899999999997</v>
      </c>
      <c r="H21" s="172">
        <v>3.005889305253498E-2</v>
      </c>
    </row>
    <row r="22" spans="1:8" ht="12" customHeight="1" x14ac:dyDescent="0.3">
      <c r="A22" s="179">
        <v>12</v>
      </c>
      <c r="B22" s="180" t="s">
        <v>60</v>
      </c>
      <c r="C22" s="414">
        <v>595869505.60000002</v>
      </c>
      <c r="D22" s="172">
        <f>+C22/C23</f>
        <v>9.4708454180897891E-2</v>
      </c>
      <c r="E22" s="401">
        <v>2.7134276652316602E-2</v>
      </c>
      <c r="F22" s="415">
        <v>6490046.1600000001</v>
      </c>
      <c r="G22" s="402">
        <v>18.858599999999999</v>
      </c>
      <c r="H22" s="172">
        <v>9.2260598730613853E-3</v>
      </c>
    </row>
    <row r="23" spans="1:8" ht="12" customHeight="1" x14ac:dyDescent="0.2">
      <c r="A23" s="173"/>
      <c r="B23" s="173" t="s">
        <v>61</v>
      </c>
      <c r="C23" s="403">
        <f>+C22+C21+C20</f>
        <v>6291618955.8100004</v>
      </c>
      <c r="D23" s="409">
        <f>+D22+D21+D20</f>
        <v>0.99999999999999989</v>
      </c>
      <c r="E23" s="228">
        <v>5.3499999999999999E-2</v>
      </c>
      <c r="F23" s="403">
        <f>+F22+F21+F20</f>
        <v>174538610.92000002</v>
      </c>
      <c r="G23" s="405"/>
      <c r="H23" s="416"/>
    </row>
    <row r="24" spans="1:8" s="185" customFormat="1" ht="12.75" customHeight="1" x14ac:dyDescent="0.2">
      <c r="A24" s="506" t="s">
        <v>194</v>
      </c>
      <c r="B24" s="507"/>
      <c r="C24" s="181">
        <f>+C23+C19+C15+C11</f>
        <v>21648902907.68</v>
      </c>
      <c r="D24" s="182"/>
      <c r="E24" s="183">
        <v>7.0000000000000007E-2</v>
      </c>
      <c r="F24" s="181">
        <f>+F23+F19+F15+F11</f>
        <v>927026635.58000004</v>
      </c>
      <c r="G24" s="341"/>
      <c r="H24" s="184"/>
    </row>
    <row r="25" spans="1:8" ht="12" customHeight="1" x14ac:dyDescent="0.2">
      <c r="A25" s="504" t="s">
        <v>62</v>
      </c>
      <c r="B25" s="505"/>
      <c r="C25" s="417"/>
      <c r="D25" s="418"/>
      <c r="E25" s="418"/>
      <c r="F25" s="418"/>
      <c r="G25" s="405"/>
      <c r="H25" s="418"/>
    </row>
    <row r="26" spans="1:8" ht="12" customHeight="1" x14ac:dyDescent="0.3">
      <c r="A26" s="170">
        <v>1</v>
      </c>
      <c r="B26" s="171" t="s">
        <v>63</v>
      </c>
      <c r="C26" s="400">
        <v>148371735</v>
      </c>
      <c r="D26" s="419">
        <f>+C26/$C$34</f>
        <v>0.13476962260834136</v>
      </c>
      <c r="E26" s="401">
        <v>3.5710376379395115E-2</v>
      </c>
      <c r="F26" s="400">
        <v>2240659</v>
      </c>
      <c r="G26" s="402">
        <v>36.023099999999999</v>
      </c>
      <c r="H26" s="172">
        <v>1.0264435413984863E-2</v>
      </c>
    </row>
    <row r="27" spans="1:8" ht="12" customHeight="1" x14ac:dyDescent="0.3">
      <c r="A27" s="175">
        <v>2</v>
      </c>
      <c r="B27" s="176" t="s">
        <v>64</v>
      </c>
      <c r="C27" s="407">
        <v>374229886</v>
      </c>
      <c r="D27" s="419">
        <f t="shared" ref="D27:D32" si="1">+C27/$C$34</f>
        <v>0.33992202426548834</v>
      </c>
      <c r="E27" s="401">
        <v>5.6468586382719677E-2</v>
      </c>
      <c r="F27" s="407">
        <v>15047930</v>
      </c>
      <c r="G27" s="402">
        <v>42.245199999999997</v>
      </c>
      <c r="H27" s="172">
        <v>3.6837054508237821E-2</v>
      </c>
    </row>
    <row r="28" spans="1:8" ht="12" customHeight="1" x14ac:dyDescent="0.3">
      <c r="A28" s="175">
        <v>3</v>
      </c>
      <c r="B28" s="176" t="s">
        <v>118</v>
      </c>
      <c r="C28" s="406">
        <v>11541142.310000001</v>
      </c>
      <c r="D28" s="419">
        <f t="shared" si="1"/>
        <v>1.0483097697737786E-2</v>
      </c>
      <c r="E28" s="401">
        <v>0.18245849544248216</v>
      </c>
      <c r="F28" s="407">
        <v>777510.29</v>
      </c>
      <c r="G28" s="402">
        <v>196.1516</v>
      </c>
      <c r="H28" s="172">
        <v>7.6346148780937428E-2</v>
      </c>
    </row>
    <row r="29" spans="1:8" ht="12" customHeight="1" x14ac:dyDescent="0.3">
      <c r="A29" s="170">
        <v>4</v>
      </c>
      <c r="B29" s="176" t="s">
        <v>119</v>
      </c>
      <c r="C29" s="406">
        <v>5621475.9500000002</v>
      </c>
      <c r="D29" s="419">
        <f t="shared" si="1"/>
        <v>5.1061220810241737E-3</v>
      </c>
      <c r="E29" s="401">
        <v>0.11761039342549218</v>
      </c>
      <c r="F29" s="407">
        <v>77875.75</v>
      </c>
      <c r="G29" s="402">
        <v>151.6628</v>
      </c>
      <c r="H29" s="172">
        <v>1.5307659453112294E-2</v>
      </c>
    </row>
    <row r="30" spans="1:8" ht="12" customHeight="1" x14ac:dyDescent="0.3">
      <c r="A30" s="175">
        <v>5</v>
      </c>
      <c r="B30" s="176" t="s">
        <v>120</v>
      </c>
      <c r="C30" s="406">
        <v>76806978.099999994</v>
      </c>
      <c r="D30" s="419">
        <f t="shared" si="1"/>
        <v>6.9765629230015669E-2</v>
      </c>
      <c r="E30" s="401">
        <v>7.9501939551920975E-2</v>
      </c>
      <c r="F30" s="407">
        <v>3385578.77</v>
      </c>
      <c r="G30" s="402">
        <v>26.864000000000001</v>
      </c>
      <c r="H30" s="172">
        <v>4.6994722934578417E-2</v>
      </c>
    </row>
    <row r="31" spans="1:8" ht="12" customHeight="1" x14ac:dyDescent="0.3">
      <c r="A31" s="175">
        <v>6</v>
      </c>
      <c r="B31" s="176" t="s">
        <v>65</v>
      </c>
      <c r="C31" s="407">
        <v>81080300.650000006</v>
      </c>
      <c r="D31" s="419">
        <f>+C31/$C$34</f>
        <v>7.3647191087786057E-2</v>
      </c>
      <c r="E31" s="401">
        <v>0.10669061017774761</v>
      </c>
      <c r="F31" s="407">
        <v>4666530.96</v>
      </c>
      <c r="G31" s="402">
        <v>39.128999999999998</v>
      </c>
      <c r="H31" s="172">
        <v>6.0817606823240382E-2</v>
      </c>
    </row>
    <row r="32" spans="1:8" ht="12" customHeight="1" x14ac:dyDescent="0.3">
      <c r="A32" s="170">
        <v>7</v>
      </c>
      <c r="B32" s="176" t="s">
        <v>66</v>
      </c>
      <c r="C32" s="407">
        <v>70685637.560000002</v>
      </c>
      <c r="D32" s="419">
        <f t="shared" si="1"/>
        <v>6.4205468095329607E-2</v>
      </c>
      <c r="E32" s="401">
        <v>6.5134634787079593E-2</v>
      </c>
      <c r="F32" s="407">
        <v>764900.88</v>
      </c>
      <c r="G32" s="402">
        <v>29.771699999999999</v>
      </c>
      <c r="H32" s="172">
        <v>9.3983624065503927E-3</v>
      </c>
    </row>
    <row r="33" spans="1:8" ht="12" customHeight="1" x14ac:dyDescent="0.3">
      <c r="A33" s="175">
        <v>8</v>
      </c>
      <c r="B33" s="178" t="s">
        <v>67</v>
      </c>
      <c r="C33" s="408">
        <v>332591467.13</v>
      </c>
      <c r="D33" s="419">
        <f>+C33/$C$34</f>
        <v>0.30210084493427719</v>
      </c>
      <c r="E33" s="401">
        <v>3.2659935593875922E-2</v>
      </c>
      <c r="F33" s="408">
        <v>4807576.2300000004</v>
      </c>
      <c r="G33" s="402">
        <v>38.438400000000001</v>
      </c>
      <c r="H33" s="172">
        <v>1.4128206548839242E-2</v>
      </c>
    </row>
    <row r="34" spans="1:8" s="185" customFormat="1" ht="12" customHeight="1" x14ac:dyDescent="0.2">
      <c r="A34" s="506" t="s">
        <v>68</v>
      </c>
      <c r="B34" s="507"/>
      <c r="C34" s="181">
        <f>+SUM(C26:C33)</f>
        <v>1100928622.6999998</v>
      </c>
      <c r="D34" s="182">
        <f>+SUM(D26:D33)</f>
        <v>1.0000000000000002</v>
      </c>
      <c r="E34" s="228">
        <v>5.3400000000000003E-2</v>
      </c>
      <c r="F34" s="181">
        <f>+SUM(F26:F33)</f>
        <v>31768561.879999999</v>
      </c>
      <c r="G34" s="341"/>
      <c r="H34" s="184"/>
    </row>
    <row r="35" spans="1:8" ht="12" customHeight="1" x14ac:dyDescent="0.2">
      <c r="A35" s="504" t="s">
        <v>69</v>
      </c>
      <c r="B35" s="505"/>
      <c r="C35" s="389"/>
      <c r="D35" s="418"/>
      <c r="E35" s="418"/>
      <c r="F35" s="418"/>
      <c r="G35" s="405"/>
      <c r="H35" s="418"/>
    </row>
    <row r="36" spans="1:8" ht="12" customHeight="1" x14ac:dyDescent="0.3">
      <c r="A36" s="170">
        <v>1</v>
      </c>
      <c r="B36" s="171" t="s">
        <v>195</v>
      </c>
      <c r="C36" s="400">
        <v>691493.8</v>
      </c>
      <c r="D36" s="419">
        <f>+C36/$C$57</f>
        <v>3.0343231870791736E-3</v>
      </c>
      <c r="E36" s="401">
        <v>1.6885919319278968</v>
      </c>
      <c r="F36" s="400">
        <v>24744.84</v>
      </c>
      <c r="G36" s="402">
        <v>15.615500000000001</v>
      </c>
      <c r="H36" s="344">
        <v>5.4481487233855833E-2</v>
      </c>
    </row>
    <row r="37" spans="1:8" ht="12" customHeight="1" x14ac:dyDescent="0.3">
      <c r="A37" s="170">
        <v>2</v>
      </c>
      <c r="B37" s="171" t="s">
        <v>70</v>
      </c>
      <c r="C37" s="400">
        <v>4475073</v>
      </c>
      <c r="D37" s="419">
        <f t="shared" ref="D37:D56" si="2">+C37/$C$57</f>
        <v>1.9636933502183183E-2</v>
      </c>
      <c r="E37" s="401">
        <v>7.1708459820808423E-2</v>
      </c>
      <c r="F37" s="400">
        <v>190135</v>
      </c>
      <c r="G37" s="402">
        <v>25.587199999999999</v>
      </c>
      <c r="H37" s="172">
        <v>4.0646174118871871E-2</v>
      </c>
    </row>
    <row r="38" spans="1:8" ht="12" customHeight="1" x14ac:dyDescent="0.3">
      <c r="A38" s="170">
        <v>3</v>
      </c>
      <c r="B38" s="171" t="s">
        <v>139</v>
      </c>
      <c r="C38" s="400">
        <v>4269538</v>
      </c>
      <c r="D38" s="419">
        <f t="shared" si="2"/>
        <v>1.8735031538266344E-2</v>
      </c>
      <c r="E38" s="401">
        <v>5.7568152409336548E-2</v>
      </c>
      <c r="F38" s="400">
        <v>181299</v>
      </c>
      <c r="G38" s="402">
        <v>45.069000000000003</v>
      </c>
      <c r="H38" s="172">
        <v>3.9826684016722638E-2</v>
      </c>
    </row>
    <row r="39" spans="1:8" ht="12" customHeight="1" x14ac:dyDescent="0.3">
      <c r="A39" s="170">
        <v>4</v>
      </c>
      <c r="B39" s="171" t="s">
        <v>71</v>
      </c>
      <c r="C39" s="400">
        <v>3997339</v>
      </c>
      <c r="D39" s="419">
        <f t="shared" si="2"/>
        <v>1.7540603277015464E-2</v>
      </c>
      <c r="E39" s="401">
        <v>2.4853604758486414E-2</v>
      </c>
      <c r="F39" s="400">
        <v>165726</v>
      </c>
      <c r="G39" s="402">
        <v>43.237900000000003</v>
      </c>
      <c r="H39" s="172">
        <v>3.9070366552036676E-2</v>
      </c>
    </row>
    <row r="40" spans="1:8" ht="12" customHeight="1" x14ac:dyDescent="0.3">
      <c r="A40" s="170">
        <v>5</v>
      </c>
      <c r="B40" s="176" t="s">
        <v>121</v>
      </c>
      <c r="C40" s="407">
        <v>15676007</v>
      </c>
      <c r="D40" s="419">
        <f t="shared" si="2"/>
        <v>6.8787415767018342E-2</v>
      </c>
      <c r="E40" s="401">
        <v>4.2164496776910365E-2</v>
      </c>
      <c r="F40" s="407">
        <v>680146</v>
      </c>
      <c r="G40" s="402">
        <v>41.796399999999998</v>
      </c>
      <c r="H40" s="172">
        <v>3.9641616110360704E-2</v>
      </c>
    </row>
    <row r="41" spans="1:8" ht="12" customHeight="1" x14ac:dyDescent="0.3">
      <c r="A41" s="170">
        <v>6</v>
      </c>
      <c r="B41" s="176" t="s">
        <v>108</v>
      </c>
      <c r="C41" s="407">
        <v>1173749</v>
      </c>
      <c r="D41" s="419">
        <f t="shared" si="2"/>
        <v>5.1504927542531734E-3</v>
      </c>
      <c r="E41" s="401">
        <v>2.364211958417628E-2</v>
      </c>
      <c r="F41" s="407">
        <v>19656</v>
      </c>
      <c r="G41" s="402">
        <v>14.9582</v>
      </c>
      <c r="H41" s="172">
        <v>1.2721474851560163E-2</v>
      </c>
    </row>
    <row r="42" spans="1:8" ht="12" customHeight="1" x14ac:dyDescent="0.3">
      <c r="A42" s="170">
        <v>7</v>
      </c>
      <c r="B42" s="176" t="s">
        <v>72</v>
      </c>
      <c r="C42" s="407">
        <v>28838193</v>
      </c>
      <c r="D42" s="419">
        <f t="shared" si="2"/>
        <v>0.12654400906177946</v>
      </c>
      <c r="E42" s="401">
        <v>5.5126727965175037E-2</v>
      </c>
      <c r="F42" s="407">
        <v>1274951</v>
      </c>
      <c r="G42" s="402">
        <v>22.528400000000001</v>
      </c>
      <c r="H42" s="172">
        <v>4.1274947539680369E-2</v>
      </c>
    </row>
    <row r="43" spans="1:8" ht="12" customHeight="1" x14ac:dyDescent="0.3">
      <c r="A43" s="170">
        <v>8</v>
      </c>
      <c r="B43" s="176" t="s">
        <v>73</v>
      </c>
      <c r="C43" s="407">
        <v>15545292</v>
      </c>
      <c r="D43" s="419">
        <f>+C43/$C$57</f>
        <v>6.8213829199215342E-2</v>
      </c>
      <c r="E43" s="401">
        <v>3.680975662006758E-2</v>
      </c>
      <c r="F43" s="407">
        <v>662566</v>
      </c>
      <c r="G43" s="402">
        <v>33.2883</v>
      </c>
      <c r="H43" s="172">
        <v>3.9362924477638034E-2</v>
      </c>
    </row>
    <row r="44" spans="1:8" ht="12" customHeight="1" x14ac:dyDescent="0.3">
      <c r="A44" s="170">
        <v>9</v>
      </c>
      <c r="B44" s="186" t="s">
        <v>74</v>
      </c>
      <c r="C44" s="407">
        <v>13040148.300000001</v>
      </c>
      <c r="D44" s="419">
        <f t="shared" si="2"/>
        <v>5.7221083326619945E-2</v>
      </c>
      <c r="E44" s="401">
        <v>5.7704793155790357E-2</v>
      </c>
      <c r="F44" s="407">
        <v>651751.82999999996</v>
      </c>
      <c r="G44" s="402">
        <v>24.4938</v>
      </c>
      <c r="H44" s="172">
        <v>5.2853740941016733E-2</v>
      </c>
    </row>
    <row r="45" spans="1:8" ht="12" customHeight="1" x14ac:dyDescent="0.3">
      <c r="A45" s="170">
        <v>10</v>
      </c>
      <c r="B45" s="186" t="s">
        <v>84</v>
      </c>
      <c r="C45" s="407">
        <v>11273992.74</v>
      </c>
      <c r="D45" s="419">
        <f t="shared" si="2"/>
        <v>4.9471069128811079E-2</v>
      </c>
      <c r="E45" s="401">
        <v>8.982041134256824E-2</v>
      </c>
      <c r="F45" s="407">
        <v>675595.92</v>
      </c>
      <c r="G45" s="402">
        <v>23.284600000000001</v>
      </c>
      <c r="H45" s="172">
        <v>6.2117977630594741E-2</v>
      </c>
    </row>
    <row r="46" spans="1:8" ht="12" customHeight="1" x14ac:dyDescent="0.3">
      <c r="A46" s="170">
        <v>11</v>
      </c>
      <c r="B46" s="186" t="s">
        <v>122</v>
      </c>
      <c r="C46" s="407">
        <v>612404.93999999994</v>
      </c>
      <c r="D46" s="419">
        <f>+C46/$C$57</f>
        <v>2.6872757345385162E-3</v>
      </c>
      <c r="E46" s="401">
        <v>0.11314543078662398</v>
      </c>
      <c r="F46" s="407">
        <v>43178.19</v>
      </c>
      <c r="G46" s="402">
        <v>19.865300000000001</v>
      </c>
      <c r="H46" s="172">
        <v>7.6010183078756455E-2</v>
      </c>
    </row>
    <row r="47" spans="1:8" ht="12" customHeight="1" x14ac:dyDescent="0.3">
      <c r="A47" s="170">
        <v>12</v>
      </c>
      <c r="B47" s="176" t="s">
        <v>123</v>
      </c>
      <c r="C47" s="407">
        <v>454800.01</v>
      </c>
      <c r="D47" s="419">
        <f t="shared" si="2"/>
        <v>1.9956942720626564E-3</v>
      </c>
      <c r="E47" s="401">
        <v>0.13225392790405643</v>
      </c>
      <c r="F47" s="407">
        <v>17126.689999999999</v>
      </c>
      <c r="G47" s="402">
        <v>15.6576</v>
      </c>
      <c r="H47" s="172">
        <v>4.1423896559980827E-2</v>
      </c>
    </row>
    <row r="48" spans="1:8" ht="12" customHeight="1" x14ac:dyDescent="0.3">
      <c r="A48" s="170">
        <v>13</v>
      </c>
      <c r="B48" s="176" t="s">
        <v>124</v>
      </c>
      <c r="C48" s="407">
        <v>9356220.3699999992</v>
      </c>
      <c r="D48" s="419">
        <f t="shared" si="2"/>
        <v>4.1055749758151815E-2</v>
      </c>
      <c r="E48" s="401">
        <v>5.5680284470385866E-2</v>
      </c>
      <c r="F48" s="407">
        <v>309228.71999999997</v>
      </c>
      <c r="G48" s="402">
        <v>16.0657</v>
      </c>
      <c r="H48" s="172">
        <v>3.7373522138065031E-2</v>
      </c>
    </row>
    <row r="49" spans="1:8" ht="12" customHeight="1" x14ac:dyDescent="0.3">
      <c r="A49" s="170">
        <v>14</v>
      </c>
      <c r="B49" s="176" t="s">
        <v>85</v>
      </c>
      <c r="C49" s="407">
        <v>7416310.9199999999</v>
      </c>
      <c r="D49" s="419">
        <f t="shared" si="2"/>
        <v>3.2543291331237498E-2</v>
      </c>
      <c r="E49" s="401">
        <v>6.6083481350792006E-2</v>
      </c>
      <c r="F49" s="407">
        <v>179137.27</v>
      </c>
      <c r="G49" s="402">
        <v>20.286100000000001</v>
      </c>
      <c r="H49" s="172">
        <v>2.472129193249379E-2</v>
      </c>
    </row>
    <row r="50" spans="1:8" ht="12" customHeight="1" x14ac:dyDescent="0.3">
      <c r="A50" s="170">
        <v>15</v>
      </c>
      <c r="B50" s="176" t="s">
        <v>75</v>
      </c>
      <c r="C50" s="407">
        <v>5078719.58</v>
      </c>
      <c r="D50" s="419">
        <f t="shared" si="2"/>
        <v>2.2285776940107058E-2</v>
      </c>
      <c r="E50" s="401">
        <v>7.5189669039447793E-2</v>
      </c>
      <c r="F50" s="407">
        <v>258845.33</v>
      </c>
      <c r="G50" s="402">
        <v>36.1036</v>
      </c>
      <c r="H50" s="172">
        <v>5.3645951893163381E-2</v>
      </c>
    </row>
    <row r="51" spans="1:8" ht="12" customHeight="1" x14ac:dyDescent="0.3">
      <c r="A51" s="170">
        <v>16</v>
      </c>
      <c r="B51" s="176" t="s">
        <v>76</v>
      </c>
      <c r="C51" s="407">
        <v>9052863.2300000004</v>
      </c>
      <c r="D51" s="419">
        <f t="shared" si="2"/>
        <v>3.9724597398046756E-2</v>
      </c>
      <c r="E51" s="401">
        <v>7.2195481445577192E-2</v>
      </c>
      <c r="F51" s="407">
        <v>235482.85</v>
      </c>
      <c r="G51" s="402">
        <v>42.517000000000003</v>
      </c>
      <c r="H51" s="172">
        <v>2.4693678842390401E-2</v>
      </c>
    </row>
    <row r="52" spans="1:8" ht="12" customHeight="1" x14ac:dyDescent="0.3">
      <c r="A52" s="170">
        <v>17</v>
      </c>
      <c r="B52" s="176" t="s">
        <v>140</v>
      </c>
      <c r="C52" s="407">
        <v>9889230.3399999999</v>
      </c>
      <c r="D52" s="419">
        <f t="shared" si="2"/>
        <v>4.3394634808047242E-2</v>
      </c>
      <c r="E52" s="401">
        <v>6.2182688569965228E-2</v>
      </c>
      <c r="F52" s="407">
        <v>499142.41</v>
      </c>
      <c r="G52" s="402">
        <v>17.326599999999999</v>
      </c>
      <c r="H52" s="172">
        <v>5.4006375161203893E-2</v>
      </c>
    </row>
    <row r="53" spans="1:8" ht="12" customHeight="1" x14ac:dyDescent="0.3">
      <c r="A53" s="170">
        <v>18</v>
      </c>
      <c r="B53" s="176" t="s">
        <v>77</v>
      </c>
      <c r="C53" s="407">
        <v>40375904.030000001</v>
      </c>
      <c r="D53" s="419">
        <f t="shared" si="2"/>
        <v>0.17717229250285751</v>
      </c>
      <c r="E53" s="401">
        <v>5.3129992944598969E-2</v>
      </c>
      <c r="F53" s="407">
        <v>2104495.81</v>
      </c>
      <c r="G53" s="402">
        <v>27.736699999999999</v>
      </c>
      <c r="H53" s="172">
        <v>5.5044580366380581E-2</v>
      </c>
    </row>
    <row r="54" spans="1:8" ht="12" customHeight="1" x14ac:dyDescent="0.3">
      <c r="A54" s="170">
        <v>19</v>
      </c>
      <c r="B54" s="176" t="s">
        <v>78</v>
      </c>
      <c r="C54" s="407">
        <v>32083107.52</v>
      </c>
      <c r="D54" s="419">
        <f t="shared" si="2"/>
        <v>0.14078292106377555</v>
      </c>
      <c r="E54" s="401">
        <v>7.2900339408676018E-2</v>
      </c>
      <c r="F54" s="407">
        <v>1534914.83</v>
      </c>
      <c r="G54" s="402">
        <v>29.152000000000001</v>
      </c>
      <c r="H54" s="172">
        <v>5.114373900250966E-2</v>
      </c>
    </row>
    <row r="55" spans="1:8" s="185" customFormat="1" ht="12" customHeight="1" x14ac:dyDescent="0.3">
      <c r="A55" s="170">
        <v>20</v>
      </c>
      <c r="B55" s="176" t="s">
        <v>79</v>
      </c>
      <c r="C55" s="407">
        <v>5992192.3799999999</v>
      </c>
      <c r="D55" s="419">
        <f t="shared" si="2"/>
        <v>2.6294159513900395E-2</v>
      </c>
      <c r="E55" s="401">
        <v>3.017664620716487E-2</v>
      </c>
      <c r="F55" s="407">
        <v>158085.56</v>
      </c>
      <c r="G55" s="402">
        <v>44.06</v>
      </c>
      <c r="H55" s="172">
        <v>2.5667288988625997E-2</v>
      </c>
    </row>
    <row r="56" spans="1:8" s="185" customFormat="1" ht="12.75" customHeight="1" x14ac:dyDescent="0.3">
      <c r="A56" s="170">
        <v>21</v>
      </c>
      <c r="B56" s="176" t="s">
        <v>80</v>
      </c>
      <c r="C56" s="407">
        <v>8598043.3499999996</v>
      </c>
      <c r="D56" s="419">
        <f t="shared" si="2"/>
        <v>3.7728815935033536E-2</v>
      </c>
      <c r="E56" s="401">
        <v>4.3795656724799903E-2</v>
      </c>
      <c r="F56" s="407">
        <v>240201.53</v>
      </c>
      <c r="G56" s="402">
        <v>37.044499999999999</v>
      </c>
      <c r="H56" s="172">
        <v>2.7384343166810446E-2</v>
      </c>
    </row>
    <row r="57" spans="1:8" s="185" customFormat="1" ht="15" customHeight="1" x14ac:dyDescent="0.2">
      <c r="A57" s="506" t="s">
        <v>81</v>
      </c>
      <c r="B57" s="507"/>
      <c r="C57" s="181">
        <f t="shared" ref="C57" si="3">+SUM(C36:C56)</f>
        <v>227890622.50999999</v>
      </c>
      <c r="D57" s="420">
        <f>+SUM(D36:D56)</f>
        <v>1</v>
      </c>
      <c r="E57" s="228">
        <v>5.9499999999999997E-2</v>
      </c>
      <c r="F57" s="181">
        <f>+SUM(F36:F56)</f>
        <v>10106410.779999999</v>
      </c>
      <c r="G57" s="341"/>
      <c r="H57" s="184"/>
    </row>
    <row r="58" spans="1:8" s="152" customFormat="1" ht="11.25" customHeight="1" x14ac:dyDescent="0.2">
      <c r="A58" s="506" t="s">
        <v>196</v>
      </c>
      <c r="B58" s="507"/>
      <c r="C58" s="181">
        <f>+C57+C34</f>
        <v>1328819245.2099998</v>
      </c>
      <c r="D58" s="182"/>
      <c r="E58" s="183">
        <v>5.4399999999999997E-2</v>
      </c>
      <c r="F58" s="181">
        <f>+F57+F34</f>
        <v>41874972.659999996</v>
      </c>
      <c r="G58" s="341"/>
      <c r="H58" s="184"/>
    </row>
    <row r="59" spans="1:8" s="152" customFormat="1" ht="11.25" customHeight="1" x14ac:dyDescent="0.2">
      <c r="A59" s="188"/>
      <c r="B59" s="156"/>
      <c r="C59" s="155"/>
      <c r="D59" s="156"/>
      <c r="E59" s="156"/>
      <c r="F59" s="156"/>
      <c r="G59" s="156"/>
      <c r="H59" s="156"/>
    </row>
    <row r="60" spans="1:8" s="185" customFormat="1" ht="12" customHeight="1" x14ac:dyDescent="0.2">
      <c r="A60" s="151" t="s">
        <v>17</v>
      </c>
      <c r="B60" s="187"/>
      <c r="C60" s="211"/>
      <c r="D60" s="156"/>
      <c r="E60" s="156"/>
      <c r="G60" s="156"/>
    </row>
    <row r="61" spans="1:8" ht="11.25" customHeight="1" x14ac:dyDescent="0.3">
      <c r="A61" s="501" t="s">
        <v>335</v>
      </c>
      <c r="B61" s="501"/>
      <c r="C61" s="501"/>
    </row>
    <row r="62" spans="1:8" ht="11.25" customHeight="1" x14ac:dyDescent="0.3">
      <c r="A62" s="156"/>
      <c r="B62" s="229"/>
    </row>
    <row r="63" spans="1:8" ht="11.25" customHeight="1" x14ac:dyDescent="0.3"/>
    <row r="64" spans="1:8" ht="11.25" customHeight="1" x14ac:dyDescent="0.3"/>
    <row r="66" ht="11.25" customHeight="1" x14ac:dyDescent="0.3"/>
    <row r="67" ht="11.25" customHeight="1" x14ac:dyDescent="0.3"/>
    <row r="69" ht="11.25" customHeight="1" x14ac:dyDescent="0.3"/>
    <row r="70" ht="11.25" customHeight="1" x14ac:dyDescent="0.3"/>
    <row r="71" ht="11.25" customHeight="1" x14ac:dyDescent="0.3"/>
    <row r="72" ht="11.25" customHeight="1" x14ac:dyDescent="0.3"/>
    <row r="73" ht="11.25" customHeight="1" x14ac:dyDescent="0.3"/>
    <row r="75" ht="11.25" customHeight="1" x14ac:dyDescent="0.3"/>
    <row r="76" ht="11.25" customHeight="1" x14ac:dyDescent="0.3"/>
    <row r="77" ht="11.25" customHeight="1" x14ac:dyDescent="0.3"/>
    <row r="78" ht="11.25" customHeight="1" x14ac:dyDescent="0.3"/>
    <row r="79" ht="11.25" customHeight="1" x14ac:dyDescent="0.3"/>
    <row r="81" ht="11.25" customHeight="1" x14ac:dyDescent="0.3"/>
    <row r="82" ht="11.25" customHeight="1" x14ac:dyDescent="0.3"/>
  </sheetData>
  <mergeCells count="10">
    <mergeCell ref="A61:C61"/>
    <mergeCell ref="G4:H4"/>
    <mergeCell ref="A3:B3"/>
    <mergeCell ref="A7:B7"/>
    <mergeCell ref="A24:B24"/>
    <mergeCell ref="A25:B25"/>
    <mergeCell ref="A34:B34"/>
    <mergeCell ref="A35:B35"/>
    <mergeCell ref="A57:B57"/>
    <mergeCell ref="A58:B58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workbookViewId="0"/>
  </sheetViews>
  <sheetFormatPr defaultRowHeight="12.75" customHeight="1" x14ac:dyDescent="0.3"/>
  <cols>
    <col min="1" max="1" width="7" style="66" customWidth="1"/>
    <col min="2" max="2" width="33.6640625" style="66" customWidth="1"/>
    <col min="3" max="3" width="10.88671875" style="66" bestFit="1" customWidth="1"/>
    <col min="4" max="4" width="9.6640625" style="66" customWidth="1"/>
    <col min="5" max="5" width="13.6640625" style="66" customWidth="1"/>
    <col min="6" max="6" width="10.88671875" style="66" bestFit="1" customWidth="1"/>
    <col min="7" max="7" width="12.88671875" style="66" bestFit="1" customWidth="1"/>
    <col min="8" max="186" width="9.109375" style="66"/>
    <col min="187" max="187" width="7.5546875" style="66" customWidth="1"/>
    <col min="188" max="188" width="30.5546875" style="66" customWidth="1"/>
    <col min="189" max="197" width="13.6640625" style="66" customWidth="1"/>
    <col min="198" max="442" width="9.109375" style="66"/>
    <col min="443" max="443" width="7.5546875" style="66" customWidth="1"/>
    <col min="444" max="444" width="30.5546875" style="66" customWidth="1"/>
    <col min="445" max="453" width="13.6640625" style="66" customWidth="1"/>
    <col min="454" max="698" width="9.109375" style="66"/>
    <col min="699" max="699" width="7.5546875" style="66" customWidth="1"/>
    <col min="700" max="700" width="30.5546875" style="66" customWidth="1"/>
    <col min="701" max="709" width="13.6640625" style="66" customWidth="1"/>
    <col min="710" max="954" width="9.109375" style="66"/>
    <col min="955" max="955" width="7.5546875" style="66" customWidth="1"/>
    <col min="956" max="956" width="30.5546875" style="66" customWidth="1"/>
    <col min="957" max="965" width="13.6640625" style="66" customWidth="1"/>
    <col min="966" max="1210" width="9.109375" style="66"/>
    <col min="1211" max="1211" width="7.5546875" style="66" customWidth="1"/>
    <col min="1212" max="1212" width="30.5546875" style="66" customWidth="1"/>
    <col min="1213" max="1221" width="13.6640625" style="66" customWidth="1"/>
    <col min="1222" max="1466" width="9.109375" style="66"/>
    <col min="1467" max="1467" width="7.5546875" style="66" customWidth="1"/>
    <col min="1468" max="1468" width="30.5546875" style="66" customWidth="1"/>
    <col min="1469" max="1477" width="13.6640625" style="66" customWidth="1"/>
    <col min="1478" max="1722" width="9.109375" style="66"/>
    <col min="1723" max="1723" width="7.5546875" style="66" customWidth="1"/>
    <col min="1724" max="1724" width="30.5546875" style="66" customWidth="1"/>
    <col min="1725" max="1733" width="13.6640625" style="66" customWidth="1"/>
    <col min="1734" max="1978" width="9.109375" style="66"/>
    <col min="1979" max="1979" width="7.5546875" style="66" customWidth="1"/>
    <col min="1980" max="1980" width="30.5546875" style="66" customWidth="1"/>
    <col min="1981" max="1989" width="13.6640625" style="66" customWidth="1"/>
    <col min="1990" max="2234" width="9.109375" style="66"/>
    <col min="2235" max="2235" width="7.5546875" style="66" customWidth="1"/>
    <col min="2236" max="2236" width="30.5546875" style="66" customWidth="1"/>
    <col min="2237" max="2245" width="13.6640625" style="66" customWidth="1"/>
    <col min="2246" max="2490" width="9.109375" style="66"/>
    <col min="2491" max="2491" width="7.5546875" style="66" customWidth="1"/>
    <col min="2492" max="2492" width="30.5546875" style="66" customWidth="1"/>
    <col min="2493" max="2501" width="13.6640625" style="66" customWidth="1"/>
    <col min="2502" max="2746" width="9.109375" style="66"/>
    <col min="2747" max="2747" width="7.5546875" style="66" customWidth="1"/>
    <col min="2748" max="2748" width="30.5546875" style="66" customWidth="1"/>
    <col min="2749" max="2757" width="13.6640625" style="66" customWidth="1"/>
    <col min="2758" max="3002" width="9.109375" style="66"/>
    <col min="3003" max="3003" width="7.5546875" style="66" customWidth="1"/>
    <col min="3004" max="3004" width="30.5546875" style="66" customWidth="1"/>
    <col min="3005" max="3013" width="13.6640625" style="66" customWidth="1"/>
    <col min="3014" max="3258" width="9.109375" style="66"/>
    <col min="3259" max="3259" width="7.5546875" style="66" customWidth="1"/>
    <col min="3260" max="3260" width="30.5546875" style="66" customWidth="1"/>
    <col min="3261" max="3269" width="13.6640625" style="66" customWidth="1"/>
    <col min="3270" max="3514" width="9.109375" style="66"/>
    <col min="3515" max="3515" width="7.5546875" style="66" customWidth="1"/>
    <col min="3516" max="3516" width="30.5546875" style="66" customWidth="1"/>
    <col min="3517" max="3525" width="13.6640625" style="66" customWidth="1"/>
    <col min="3526" max="3770" width="9.109375" style="66"/>
    <col min="3771" max="3771" width="7.5546875" style="66" customWidth="1"/>
    <col min="3772" max="3772" width="30.5546875" style="66" customWidth="1"/>
    <col min="3773" max="3781" width="13.6640625" style="66" customWidth="1"/>
    <col min="3782" max="4026" width="9.109375" style="66"/>
    <col min="4027" max="4027" width="7.5546875" style="66" customWidth="1"/>
    <col min="4028" max="4028" width="30.5546875" style="66" customWidth="1"/>
    <col min="4029" max="4037" width="13.6640625" style="66" customWidth="1"/>
    <col min="4038" max="4282" width="9.109375" style="66"/>
    <col min="4283" max="4283" width="7.5546875" style="66" customWidth="1"/>
    <col min="4284" max="4284" width="30.5546875" style="66" customWidth="1"/>
    <col min="4285" max="4293" width="13.6640625" style="66" customWidth="1"/>
    <col min="4294" max="4538" width="9.109375" style="66"/>
    <col min="4539" max="4539" width="7.5546875" style="66" customWidth="1"/>
    <col min="4540" max="4540" width="30.5546875" style="66" customWidth="1"/>
    <col min="4541" max="4549" width="13.6640625" style="66" customWidth="1"/>
    <col min="4550" max="4794" width="9.109375" style="66"/>
    <col min="4795" max="4795" width="7.5546875" style="66" customWidth="1"/>
    <col min="4796" max="4796" width="30.5546875" style="66" customWidth="1"/>
    <col min="4797" max="4805" width="13.6640625" style="66" customWidth="1"/>
    <col min="4806" max="5050" width="9.109375" style="66"/>
    <col min="5051" max="5051" width="7.5546875" style="66" customWidth="1"/>
    <col min="5052" max="5052" width="30.5546875" style="66" customWidth="1"/>
    <col min="5053" max="5061" width="13.6640625" style="66" customWidth="1"/>
    <col min="5062" max="5306" width="9.109375" style="66"/>
    <col min="5307" max="5307" width="7.5546875" style="66" customWidth="1"/>
    <col min="5308" max="5308" width="30.5546875" style="66" customWidth="1"/>
    <col min="5309" max="5317" width="13.6640625" style="66" customWidth="1"/>
    <col min="5318" max="5562" width="9.109375" style="66"/>
    <col min="5563" max="5563" width="7.5546875" style="66" customWidth="1"/>
    <col min="5564" max="5564" width="30.5546875" style="66" customWidth="1"/>
    <col min="5565" max="5573" width="13.6640625" style="66" customWidth="1"/>
    <col min="5574" max="5818" width="9.109375" style="66"/>
    <col min="5819" max="5819" width="7.5546875" style="66" customWidth="1"/>
    <col min="5820" max="5820" width="30.5546875" style="66" customWidth="1"/>
    <col min="5821" max="5829" width="13.6640625" style="66" customWidth="1"/>
    <col min="5830" max="6074" width="9.109375" style="66"/>
    <col min="6075" max="6075" width="7.5546875" style="66" customWidth="1"/>
    <col min="6076" max="6076" width="30.5546875" style="66" customWidth="1"/>
    <col min="6077" max="6085" width="13.6640625" style="66" customWidth="1"/>
    <col min="6086" max="6330" width="9.109375" style="66"/>
    <col min="6331" max="6331" width="7.5546875" style="66" customWidth="1"/>
    <col min="6332" max="6332" width="30.5546875" style="66" customWidth="1"/>
    <col min="6333" max="6341" width="13.6640625" style="66" customWidth="1"/>
    <col min="6342" max="6586" width="9.109375" style="66"/>
    <col min="6587" max="6587" width="7.5546875" style="66" customWidth="1"/>
    <col min="6588" max="6588" width="30.5546875" style="66" customWidth="1"/>
    <col min="6589" max="6597" width="13.6640625" style="66" customWidth="1"/>
    <col min="6598" max="6842" width="9.109375" style="66"/>
    <col min="6843" max="6843" width="7.5546875" style="66" customWidth="1"/>
    <col min="6844" max="6844" width="30.5546875" style="66" customWidth="1"/>
    <col min="6845" max="6853" width="13.6640625" style="66" customWidth="1"/>
    <col min="6854" max="7098" width="9.109375" style="66"/>
    <col min="7099" max="7099" width="7.5546875" style="66" customWidth="1"/>
    <col min="7100" max="7100" width="30.5546875" style="66" customWidth="1"/>
    <col min="7101" max="7109" width="13.6640625" style="66" customWidth="1"/>
    <col min="7110" max="7354" width="9.109375" style="66"/>
    <col min="7355" max="7355" width="7.5546875" style="66" customWidth="1"/>
    <col min="7356" max="7356" width="30.5546875" style="66" customWidth="1"/>
    <col min="7357" max="7365" width="13.6640625" style="66" customWidth="1"/>
    <col min="7366" max="7610" width="9.109375" style="66"/>
    <col min="7611" max="7611" width="7.5546875" style="66" customWidth="1"/>
    <col min="7612" max="7612" width="30.5546875" style="66" customWidth="1"/>
    <col min="7613" max="7621" width="13.6640625" style="66" customWidth="1"/>
    <col min="7622" max="7866" width="9.109375" style="66"/>
    <col min="7867" max="7867" width="7.5546875" style="66" customWidth="1"/>
    <col min="7868" max="7868" width="30.5546875" style="66" customWidth="1"/>
    <col min="7869" max="7877" width="13.6640625" style="66" customWidth="1"/>
    <col min="7878" max="8122" width="9.109375" style="66"/>
    <col min="8123" max="8123" width="7.5546875" style="66" customWidth="1"/>
    <col min="8124" max="8124" width="30.5546875" style="66" customWidth="1"/>
    <col min="8125" max="8133" width="13.6640625" style="66" customWidth="1"/>
    <col min="8134" max="8378" width="9.109375" style="66"/>
    <col min="8379" max="8379" width="7.5546875" style="66" customWidth="1"/>
    <col min="8380" max="8380" width="30.5546875" style="66" customWidth="1"/>
    <col min="8381" max="8389" width="13.6640625" style="66" customWidth="1"/>
    <col min="8390" max="8634" width="9.109375" style="66"/>
    <col min="8635" max="8635" width="7.5546875" style="66" customWidth="1"/>
    <col min="8636" max="8636" width="30.5546875" style="66" customWidth="1"/>
    <col min="8637" max="8645" width="13.6640625" style="66" customWidth="1"/>
    <col min="8646" max="8890" width="9.109375" style="66"/>
    <col min="8891" max="8891" width="7.5546875" style="66" customWidth="1"/>
    <col min="8892" max="8892" width="30.5546875" style="66" customWidth="1"/>
    <col min="8893" max="8901" width="13.6640625" style="66" customWidth="1"/>
    <col min="8902" max="9146" width="9.109375" style="66"/>
    <col min="9147" max="9147" width="7.5546875" style="66" customWidth="1"/>
    <col min="9148" max="9148" width="30.5546875" style="66" customWidth="1"/>
    <col min="9149" max="9157" width="13.6640625" style="66" customWidth="1"/>
    <col min="9158" max="9402" width="9.109375" style="66"/>
    <col min="9403" max="9403" width="7.5546875" style="66" customWidth="1"/>
    <col min="9404" max="9404" width="30.5546875" style="66" customWidth="1"/>
    <col min="9405" max="9413" width="13.6640625" style="66" customWidth="1"/>
    <col min="9414" max="9658" width="9.109375" style="66"/>
    <col min="9659" max="9659" width="7.5546875" style="66" customWidth="1"/>
    <col min="9660" max="9660" width="30.5546875" style="66" customWidth="1"/>
    <col min="9661" max="9669" width="13.6640625" style="66" customWidth="1"/>
    <col min="9670" max="9914" width="9.109375" style="66"/>
    <col min="9915" max="9915" width="7.5546875" style="66" customWidth="1"/>
    <col min="9916" max="9916" width="30.5546875" style="66" customWidth="1"/>
    <col min="9917" max="9925" width="13.6640625" style="66" customWidth="1"/>
    <col min="9926" max="10170" width="9.109375" style="66"/>
    <col min="10171" max="10171" width="7.5546875" style="66" customWidth="1"/>
    <col min="10172" max="10172" width="30.5546875" style="66" customWidth="1"/>
    <col min="10173" max="10181" width="13.6640625" style="66" customWidth="1"/>
    <col min="10182" max="10426" width="9.109375" style="66"/>
    <col min="10427" max="10427" width="7.5546875" style="66" customWidth="1"/>
    <col min="10428" max="10428" width="30.5546875" style="66" customWidth="1"/>
    <col min="10429" max="10437" width="13.6640625" style="66" customWidth="1"/>
    <col min="10438" max="10682" width="9.109375" style="66"/>
    <col min="10683" max="10683" width="7.5546875" style="66" customWidth="1"/>
    <col min="10684" max="10684" width="30.5546875" style="66" customWidth="1"/>
    <col min="10685" max="10693" width="13.6640625" style="66" customWidth="1"/>
    <col min="10694" max="10938" width="9.109375" style="66"/>
    <col min="10939" max="10939" width="7.5546875" style="66" customWidth="1"/>
    <col min="10940" max="10940" width="30.5546875" style="66" customWidth="1"/>
    <col min="10941" max="10949" width="13.6640625" style="66" customWidth="1"/>
    <col min="10950" max="11194" width="9.109375" style="66"/>
    <col min="11195" max="11195" width="7.5546875" style="66" customWidth="1"/>
    <col min="11196" max="11196" width="30.5546875" style="66" customWidth="1"/>
    <col min="11197" max="11205" width="13.6640625" style="66" customWidth="1"/>
    <col min="11206" max="11450" width="9.109375" style="66"/>
    <col min="11451" max="11451" width="7.5546875" style="66" customWidth="1"/>
    <col min="11452" max="11452" width="30.5546875" style="66" customWidth="1"/>
    <col min="11453" max="11461" width="13.6640625" style="66" customWidth="1"/>
    <col min="11462" max="11706" width="9.109375" style="66"/>
    <col min="11707" max="11707" width="7.5546875" style="66" customWidth="1"/>
    <col min="11708" max="11708" width="30.5546875" style="66" customWidth="1"/>
    <col min="11709" max="11717" width="13.6640625" style="66" customWidth="1"/>
    <col min="11718" max="11962" width="9.109375" style="66"/>
    <col min="11963" max="11963" width="7.5546875" style="66" customWidth="1"/>
    <col min="11964" max="11964" width="30.5546875" style="66" customWidth="1"/>
    <col min="11965" max="11973" width="13.6640625" style="66" customWidth="1"/>
    <col min="11974" max="12218" width="9.109375" style="66"/>
    <col min="12219" max="12219" width="7.5546875" style="66" customWidth="1"/>
    <col min="12220" max="12220" width="30.5546875" style="66" customWidth="1"/>
    <col min="12221" max="12229" width="13.6640625" style="66" customWidth="1"/>
    <col min="12230" max="12474" width="9.109375" style="66"/>
    <col min="12475" max="12475" width="7.5546875" style="66" customWidth="1"/>
    <col min="12476" max="12476" width="30.5546875" style="66" customWidth="1"/>
    <col min="12477" max="12485" width="13.6640625" style="66" customWidth="1"/>
    <col min="12486" max="12730" width="9.109375" style="66"/>
    <col min="12731" max="12731" width="7.5546875" style="66" customWidth="1"/>
    <col min="12732" max="12732" width="30.5546875" style="66" customWidth="1"/>
    <col min="12733" max="12741" width="13.6640625" style="66" customWidth="1"/>
    <col min="12742" max="12986" width="9.109375" style="66"/>
    <col min="12987" max="12987" width="7.5546875" style="66" customWidth="1"/>
    <col min="12988" max="12988" width="30.5546875" style="66" customWidth="1"/>
    <col min="12989" max="12997" width="13.6640625" style="66" customWidth="1"/>
    <col min="12998" max="13242" width="9.109375" style="66"/>
    <col min="13243" max="13243" width="7.5546875" style="66" customWidth="1"/>
    <col min="13244" max="13244" width="30.5546875" style="66" customWidth="1"/>
    <col min="13245" max="13253" width="13.6640625" style="66" customWidth="1"/>
    <col min="13254" max="13498" width="9.109375" style="66"/>
    <col min="13499" max="13499" width="7.5546875" style="66" customWidth="1"/>
    <col min="13500" max="13500" width="30.5546875" style="66" customWidth="1"/>
    <col min="13501" max="13509" width="13.6640625" style="66" customWidth="1"/>
    <col min="13510" max="13754" width="9.109375" style="66"/>
    <col min="13755" max="13755" width="7.5546875" style="66" customWidth="1"/>
    <col min="13756" max="13756" width="30.5546875" style="66" customWidth="1"/>
    <col min="13757" max="13765" width="13.6640625" style="66" customWidth="1"/>
    <col min="13766" max="14010" width="9.109375" style="66"/>
    <col min="14011" max="14011" width="7.5546875" style="66" customWidth="1"/>
    <col min="14012" max="14012" width="30.5546875" style="66" customWidth="1"/>
    <col min="14013" max="14021" width="13.6640625" style="66" customWidth="1"/>
    <col min="14022" max="14266" width="9.109375" style="66"/>
    <col min="14267" max="14267" width="7.5546875" style="66" customWidth="1"/>
    <col min="14268" max="14268" width="30.5546875" style="66" customWidth="1"/>
    <col min="14269" max="14277" width="13.6640625" style="66" customWidth="1"/>
    <col min="14278" max="14522" width="9.109375" style="66"/>
    <col min="14523" max="14523" width="7.5546875" style="66" customWidth="1"/>
    <col min="14524" max="14524" width="30.5546875" style="66" customWidth="1"/>
    <col min="14525" max="14533" width="13.6640625" style="66" customWidth="1"/>
    <col min="14534" max="14778" width="9.109375" style="66"/>
    <col min="14779" max="14779" width="7.5546875" style="66" customWidth="1"/>
    <col min="14780" max="14780" width="30.5546875" style="66" customWidth="1"/>
    <col min="14781" max="14789" width="13.6640625" style="66" customWidth="1"/>
    <col min="14790" max="15034" width="9.109375" style="66"/>
    <col min="15035" max="15035" width="7.5546875" style="66" customWidth="1"/>
    <col min="15036" max="15036" width="30.5546875" style="66" customWidth="1"/>
    <col min="15037" max="15045" width="13.6640625" style="66" customWidth="1"/>
    <col min="15046" max="15290" width="9.109375" style="66"/>
    <col min="15291" max="15291" width="7.5546875" style="66" customWidth="1"/>
    <col min="15292" max="15292" width="30.5546875" style="66" customWidth="1"/>
    <col min="15293" max="15301" width="13.6640625" style="66" customWidth="1"/>
    <col min="15302" max="15546" width="9.109375" style="66"/>
    <col min="15547" max="15547" width="7.5546875" style="66" customWidth="1"/>
    <col min="15548" max="15548" width="30.5546875" style="66" customWidth="1"/>
    <col min="15549" max="15557" width="13.6640625" style="66" customWidth="1"/>
    <col min="15558" max="15802" width="9.109375" style="66"/>
    <col min="15803" max="15803" width="7.5546875" style="66" customWidth="1"/>
    <col min="15804" max="15804" width="30.5546875" style="66" customWidth="1"/>
    <col min="15805" max="15813" width="13.6640625" style="66" customWidth="1"/>
    <col min="15814" max="16058" width="9.109375" style="66"/>
    <col min="16059" max="16059" width="7.5546875" style="66" customWidth="1"/>
    <col min="16060" max="16060" width="30.5546875" style="66" customWidth="1"/>
    <col min="16061" max="16069" width="13.6640625" style="66" customWidth="1"/>
    <col min="16070" max="16314" width="9.109375" style="66"/>
    <col min="16315" max="16349" width="9.109375" style="66" customWidth="1"/>
    <col min="16350" max="16354" width="9.109375" style="66"/>
    <col min="16355" max="16373" width="9.109375" style="66" customWidth="1"/>
    <col min="16374" max="16384" width="9.109375" style="66"/>
  </cols>
  <sheetData>
    <row r="1" spans="1:8" ht="12.75" customHeight="1" x14ac:dyDescent="0.3">
      <c r="A1" s="118" t="s">
        <v>35</v>
      </c>
    </row>
    <row r="2" spans="1:8" ht="12.75" customHeight="1" x14ac:dyDescent="0.3">
      <c r="A2" s="119" t="s">
        <v>337</v>
      </c>
    </row>
    <row r="3" spans="1:8" ht="12.75" customHeight="1" x14ac:dyDescent="0.3">
      <c r="A3" s="67" t="s">
        <v>180</v>
      </c>
    </row>
    <row r="4" spans="1:8" ht="12.75" customHeight="1" x14ac:dyDescent="0.3">
      <c r="A4" s="67"/>
      <c r="C4" s="123"/>
      <c r="D4" s="123"/>
      <c r="E4" s="123"/>
      <c r="F4" s="123"/>
      <c r="G4" s="123"/>
    </row>
    <row r="5" spans="1:8" s="28" customFormat="1" ht="30.6" x14ac:dyDescent="0.3">
      <c r="A5" s="25" t="s">
        <v>5</v>
      </c>
      <c r="B5" s="26" t="s">
        <v>13</v>
      </c>
      <c r="C5" s="26" t="s">
        <v>14</v>
      </c>
      <c r="D5" s="26" t="s">
        <v>15</v>
      </c>
      <c r="E5" s="26" t="s">
        <v>344</v>
      </c>
      <c r="F5" s="26" t="s">
        <v>345</v>
      </c>
      <c r="G5" s="26" t="s">
        <v>16</v>
      </c>
      <c r="H5" s="27"/>
    </row>
    <row r="6" spans="1:8" s="120" customFormat="1" ht="12.75" customHeight="1" x14ac:dyDescent="0.3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8" s="67" customFormat="1" ht="12.75" customHeight="1" x14ac:dyDescent="0.3">
      <c r="A7" s="70">
        <v>1</v>
      </c>
      <c r="B7" s="71" t="s">
        <v>296</v>
      </c>
      <c r="C7" s="72">
        <v>275718227.38</v>
      </c>
      <c r="D7" s="73">
        <v>9.8410834975233577E-2</v>
      </c>
      <c r="E7" s="72">
        <v>20712826.399999999</v>
      </c>
      <c r="F7" s="73">
        <v>0.11734954872114031</v>
      </c>
      <c r="G7" s="72">
        <v>3398263.08</v>
      </c>
    </row>
    <row r="8" spans="1:8" s="67" customFormat="1" ht="12.75" customHeight="1" x14ac:dyDescent="0.3">
      <c r="A8" s="74">
        <v>2</v>
      </c>
      <c r="B8" s="75" t="s">
        <v>297</v>
      </c>
      <c r="C8" s="76">
        <v>471589788.80000001</v>
      </c>
      <c r="D8" s="73">
        <v>0.16832236781226495</v>
      </c>
      <c r="E8" s="76">
        <v>32300716.02</v>
      </c>
      <c r="F8" s="73">
        <v>0.18300131402234451</v>
      </c>
      <c r="G8" s="76">
        <v>3977592.06</v>
      </c>
    </row>
    <row r="9" spans="1:8" s="67" customFormat="1" ht="12.75" customHeight="1" x14ac:dyDescent="0.3">
      <c r="A9" s="74">
        <v>3</v>
      </c>
      <c r="B9" s="75" t="s">
        <v>342</v>
      </c>
      <c r="C9" s="76">
        <v>365152600.04000002</v>
      </c>
      <c r="D9" s="73">
        <v>0.13033223303654737</v>
      </c>
      <c r="E9" s="76">
        <v>24205781.73</v>
      </c>
      <c r="F9" s="73">
        <v>0.13713906096648998</v>
      </c>
      <c r="G9" s="76">
        <v>7607885.6600000001</v>
      </c>
    </row>
    <row r="10" spans="1:8" s="67" customFormat="1" ht="12.75" customHeight="1" x14ac:dyDescent="0.3">
      <c r="A10" s="74">
        <v>4</v>
      </c>
      <c r="B10" s="75" t="s">
        <v>299</v>
      </c>
      <c r="C10" s="76">
        <v>239683428.63999999</v>
      </c>
      <c r="D10" s="73">
        <v>8.5549100494108993E-2</v>
      </c>
      <c r="E10" s="76">
        <v>19242635.609999999</v>
      </c>
      <c r="F10" s="73">
        <v>0.10902010963790265</v>
      </c>
      <c r="G10" s="76">
        <v>916409.25</v>
      </c>
    </row>
    <row r="11" spans="1:8" s="67" customFormat="1" ht="12.75" customHeight="1" x14ac:dyDescent="0.3">
      <c r="A11" s="74">
        <v>5</v>
      </c>
      <c r="B11" s="75" t="s">
        <v>300</v>
      </c>
      <c r="C11" s="76">
        <v>352881597.43000001</v>
      </c>
      <c r="D11" s="73">
        <v>0.12595240068266733</v>
      </c>
      <c r="E11" s="76">
        <v>17785602.309999999</v>
      </c>
      <c r="F11" s="73">
        <v>0.10076521496902859</v>
      </c>
      <c r="G11" s="76">
        <v>3976007.57</v>
      </c>
    </row>
    <row r="12" spans="1:8" s="67" customFormat="1" ht="12.75" customHeight="1" x14ac:dyDescent="0.3">
      <c r="A12" s="74">
        <v>6</v>
      </c>
      <c r="B12" s="75" t="s">
        <v>343</v>
      </c>
      <c r="C12" s="76">
        <v>29043453.489999998</v>
      </c>
      <c r="D12" s="73">
        <v>1.0366345873013503E-2</v>
      </c>
      <c r="E12" s="76">
        <v>5586152.7300000004</v>
      </c>
      <c r="F12" s="73">
        <v>3.1648626280808591E-2</v>
      </c>
      <c r="G12" s="76">
        <v>1654570.85</v>
      </c>
    </row>
    <row r="13" spans="1:8" s="67" customFormat="1" ht="12.75" customHeight="1" x14ac:dyDescent="0.3">
      <c r="A13" s="74">
        <v>7</v>
      </c>
      <c r="B13" s="75" t="s">
        <v>301</v>
      </c>
      <c r="C13" s="76">
        <v>330110715.80000001</v>
      </c>
      <c r="D13" s="73">
        <v>0.11782489494746597</v>
      </c>
      <c r="E13" s="76">
        <v>15942675.279999999</v>
      </c>
      <c r="F13" s="73">
        <v>9.0324020169245428E-2</v>
      </c>
      <c r="G13" s="76">
        <v>2128577.79</v>
      </c>
    </row>
    <row r="14" spans="1:8" s="67" customFormat="1" ht="12.75" customHeight="1" x14ac:dyDescent="0.3">
      <c r="A14" s="74">
        <v>8</v>
      </c>
      <c r="B14" s="75" t="s">
        <v>302</v>
      </c>
      <c r="C14" s="76">
        <v>91251445.590000004</v>
      </c>
      <c r="D14" s="73">
        <v>3.2569957519828434E-2</v>
      </c>
      <c r="E14" s="76">
        <v>4190992.01</v>
      </c>
      <c r="F14" s="73">
        <v>2.3744273792948158E-2</v>
      </c>
      <c r="G14" s="76">
        <v>663238.86</v>
      </c>
    </row>
    <row r="15" spans="1:8" s="67" customFormat="1" ht="12.75" customHeight="1" x14ac:dyDescent="0.3">
      <c r="A15" s="74">
        <v>9</v>
      </c>
      <c r="B15" s="75" t="s">
        <v>303</v>
      </c>
      <c r="C15" s="76">
        <v>257305306.05000001</v>
      </c>
      <c r="D15" s="73">
        <v>9.1838795906081974E-2</v>
      </c>
      <c r="E15" s="76">
        <v>13445405.91</v>
      </c>
      <c r="F15" s="73">
        <v>7.6175616279536479E-2</v>
      </c>
      <c r="G15" s="76">
        <v>3434379.43</v>
      </c>
    </row>
    <row r="16" spans="1:8" s="67" customFormat="1" ht="12.75" customHeight="1" x14ac:dyDescent="0.3">
      <c r="A16" s="74">
        <v>10</v>
      </c>
      <c r="B16" s="75" t="s">
        <v>304</v>
      </c>
      <c r="C16" s="76">
        <v>388969442.51999998</v>
      </c>
      <c r="D16" s="73">
        <v>0.13883306875278781</v>
      </c>
      <c r="E16" s="76">
        <v>23092589.530000001</v>
      </c>
      <c r="F16" s="73">
        <v>0.13083221516055529</v>
      </c>
      <c r="G16" s="76">
        <v>2617011.96</v>
      </c>
    </row>
    <row r="17" spans="1:7" s="307" customFormat="1" ht="15" customHeight="1" x14ac:dyDescent="0.3">
      <c r="A17" s="231"/>
      <c r="B17" s="235" t="s">
        <v>8</v>
      </c>
      <c r="C17" s="232">
        <v>2801706005.7400002</v>
      </c>
      <c r="D17" s="233">
        <v>1</v>
      </c>
      <c r="E17" s="232">
        <v>176505377.53</v>
      </c>
      <c r="F17" s="233">
        <v>1</v>
      </c>
      <c r="G17" s="232">
        <v>30373936.510000002</v>
      </c>
    </row>
    <row r="18" spans="1:7" s="67" customFormat="1" ht="12.75" customHeight="1" x14ac:dyDescent="0.3">
      <c r="A18" s="308"/>
      <c r="B18" s="309"/>
      <c r="C18" s="310"/>
      <c r="D18" s="311"/>
      <c r="E18" s="310"/>
      <c r="F18" s="311"/>
      <c r="G18" s="310"/>
    </row>
    <row r="19" spans="1:7" s="67" customFormat="1" ht="12.75" customHeight="1" x14ac:dyDescent="0.3">
      <c r="A19" s="312" t="s">
        <v>17</v>
      </c>
      <c r="B19" s="312"/>
      <c r="C19" s="312"/>
      <c r="D19" s="312"/>
      <c r="E19" s="312"/>
      <c r="F19" s="312"/>
      <c r="G19" s="312"/>
    </row>
    <row r="20" spans="1:7" s="67" customFormat="1" ht="12.75" customHeight="1" x14ac:dyDescent="0.3">
      <c r="A20" s="77"/>
      <c r="B20" s="78" t="s">
        <v>346</v>
      </c>
      <c r="C20" s="79"/>
      <c r="D20" s="79"/>
      <c r="E20" s="79"/>
      <c r="F20" s="79"/>
      <c r="G20" s="79"/>
    </row>
    <row r="21" spans="1:7" s="67" customFormat="1" ht="57" customHeight="1" x14ac:dyDescent="0.3">
      <c r="A21" s="77"/>
      <c r="B21" s="508" t="s">
        <v>86</v>
      </c>
      <c r="C21" s="508"/>
      <c r="D21" s="508"/>
      <c r="E21" s="508"/>
      <c r="F21" s="508"/>
      <c r="G21" s="508"/>
    </row>
    <row r="22" spans="1:7" s="67" customFormat="1" ht="10.199999999999999" x14ac:dyDescent="0.3">
      <c r="A22" s="77"/>
      <c r="B22" s="94"/>
      <c r="C22" s="80"/>
      <c r="D22" s="80"/>
      <c r="E22" s="80"/>
      <c r="F22" s="80"/>
      <c r="G22" s="80"/>
    </row>
    <row r="23" spans="1:7" s="67" customFormat="1" ht="10.199999999999999" x14ac:dyDescent="0.3">
      <c r="A23" s="77"/>
      <c r="B23" s="121"/>
      <c r="C23" s="122"/>
      <c r="D23" s="122"/>
      <c r="E23" s="122"/>
      <c r="F23" s="122"/>
      <c r="G23" s="122"/>
    </row>
    <row r="24" spans="1:7" s="67" customFormat="1" ht="11.25" customHeight="1" x14ac:dyDescent="0.3">
      <c r="A24" s="77"/>
      <c r="B24" s="313"/>
      <c r="C24" s="314"/>
      <c r="D24" s="314"/>
      <c r="E24" s="314"/>
      <c r="F24" s="314"/>
      <c r="G24" s="314"/>
    </row>
    <row r="25" spans="1:7" s="67" customFormat="1" ht="10.199999999999999" x14ac:dyDescent="0.3">
      <c r="A25" s="77"/>
      <c r="B25" s="315"/>
      <c r="C25" s="312"/>
      <c r="D25" s="312"/>
      <c r="E25" s="312"/>
      <c r="F25" s="312"/>
      <c r="G25" s="312"/>
    </row>
    <row r="26" spans="1:7" s="67" customFormat="1" ht="11.25" customHeight="1" x14ac:dyDescent="0.3">
      <c r="A26" s="77"/>
      <c r="B26" s="315"/>
      <c r="C26" s="312"/>
      <c r="D26" s="312"/>
      <c r="E26" s="312"/>
      <c r="F26" s="312"/>
      <c r="G26" s="312"/>
    </row>
    <row r="27" spans="1:7" s="67" customFormat="1" ht="11.25" customHeight="1" x14ac:dyDescent="0.3">
      <c r="A27" s="77"/>
      <c r="B27" s="315"/>
      <c r="C27" s="312"/>
      <c r="D27" s="312"/>
      <c r="E27" s="312"/>
      <c r="F27" s="312"/>
      <c r="G27" s="312"/>
    </row>
    <row r="28" spans="1:7" s="67" customFormat="1" ht="11.25" customHeight="1" x14ac:dyDescent="0.3">
      <c r="B28" s="312"/>
      <c r="C28" s="312"/>
      <c r="D28" s="312"/>
      <c r="E28" s="312"/>
      <c r="F28" s="312"/>
      <c r="G28" s="312"/>
    </row>
    <row r="29" spans="1:7" s="67" customFormat="1" ht="11.25" customHeight="1" x14ac:dyDescent="0.3">
      <c r="B29" s="312"/>
      <c r="C29" s="312"/>
      <c r="D29" s="312"/>
      <c r="E29" s="312"/>
      <c r="F29" s="312"/>
      <c r="G29" s="312"/>
    </row>
    <row r="30" spans="1:7" s="67" customFormat="1" ht="11.25" customHeight="1" x14ac:dyDescent="0.3">
      <c r="B30" s="312"/>
      <c r="C30" s="312"/>
      <c r="D30" s="312"/>
      <c r="E30" s="312"/>
      <c r="F30" s="312"/>
      <c r="G30" s="312"/>
    </row>
    <row r="31" spans="1:7" s="67" customFormat="1" ht="10.199999999999999" x14ac:dyDescent="0.3">
      <c r="B31" s="80"/>
      <c r="C31" s="80"/>
      <c r="D31" s="80"/>
      <c r="E31" s="80"/>
      <c r="F31" s="80"/>
      <c r="G31" s="80"/>
    </row>
    <row r="32" spans="1:7" s="1" customFormat="1" ht="14.4" x14ac:dyDescent="0.3">
      <c r="B32" s="316"/>
      <c r="C32" s="316"/>
      <c r="D32" s="316"/>
      <c r="E32" s="316"/>
      <c r="F32" s="316"/>
      <c r="G32" s="316"/>
    </row>
    <row r="33" spans="2:7" ht="12.75" customHeight="1" x14ac:dyDescent="0.3">
      <c r="B33" s="317"/>
    </row>
    <row r="34" spans="2:7" ht="12.75" customHeight="1" x14ac:dyDescent="0.3">
      <c r="B34" s="121"/>
      <c r="C34" s="122"/>
      <c r="D34" s="122"/>
      <c r="E34" s="122"/>
      <c r="F34" s="122"/>
      <c r="G34" s="122"/>
    </row>
    <row r="35" spans="2:7" ht="12.75" customHeight="1" x14ac:dyDescent="0.3">
      <c r="B35" s="96"/>
      <c r="C35" s="123"/>
    </row>
    <row r="36" spans="2:7" ht="12.75" customHeight="1" x14ac:dyDescent="0.3">
      <c r="B36" s="96"/>
    </row>
  </sheetData>
  <mergeCells count="1">
    <mergeCell ref="B21:G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E237A59BB3D4624CB54DD4C00E1CDD2D" ma:contentTypeVersion="34" ma:contentTypeDescription="Dokument koji je samo za potrebe ljudi iz sektora I ne ide na kolegij" ma:contentTypeScope="" ma:versionID="85fb8efb7198a1fc6b3816b4d87a0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5c037690260eb6b50a0422de9274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77B19A-7308-4702-A2E4-DB0242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'UCITS '!data4a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</cp:lastModifiedBy>
  <dcterms:created xsi:type="dcterms:W3CDTF">2014-05-21T07:03:01Z</dcterms:created>
  <dcterms:modified xsi:type="dcterms:W3CDTF">2024-10-04T12:37:01Z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0x0101004BF733CA9C8EBE498FD71D38BA2DB8B700E237A59BB3D4624CB54DD4C00E1CDD2D</vt:lpwstr>
  </property>
</Properties>
</file>